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a fasády a strechy" sheetId="2" r:id="rId2"/>
    <sheet name="02 - Střecha skladu" sheetId="3" r:id="rId3"/>
    <sheet name="03 - hromosvod" sheetId="4" r:id="rId4"/>
    <sheet name="04 - příprava vnitřních p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Oprava fasády a strechy'!$C$138:$K$490</definedName>
    <definedName name="_xlnm.Print_Area" localSheetId="1">'01 - Oprava fasády a strechy'!$C$4:$J$76,'01 - Oprava fasády a strechy'!$C$82:$J$120,'01 - Oprava fasády a strechy'!$C$126:$J$490</definedName>
    <definedName name="_xlnm.Print_Titles" localSheetId="1">'01 - Oprava fasády a strechy'!$138:$138</definedName>
    <definedName name="_xlnm._FilterDatabase" localSheetId="2" hidden="1">'02 - Střecha skladu'!$C$126:$K$202</definedName>
    <definedName name="_xlnm.Print_Area" localSheetId="2">'02 - Střecha skladu'!$C$4:$J$76,'02 - Střecha skladu'!$C$82:$J$108,'02 - Střecha skladu'!$C$114:$J$202</definedName>
    <definedName name="_xlnm.Print_Titles" localSheetId="2">'02 - Střecha skladu'!$126:$126</definedName>
    <definedName name="_xlnm._FilterDatabase" localSheetId="3" hidden="1">'03 - hromosvod'!$C$124:$K$190</definedName>
    <definedName name="_xlnm.Print_Area" localSheetId="3">'03 - hromosvod'!$C$4:$J$76,'03 - hromosvod'!$C$82:$J$106,'03 - hromosvod'!$C$112:$J$190</definedName>
    <definedName name="_xlnm.Print_Titles" localSheetId="3">'03 - hromosvod'!$124:$124</definedName>
    <definedName name="_xlnm._FilterDatabase" localSheetId="4" hidden="1">'04 - příprava vnitřních p...'!$C$122:$K$164</definedName>
    <definedName name="_xlnm.Print_Area" localSheetId="4">'04 - příprava vnitřních p...'!$C$4:$J$76,'04 - příprava vnitřních p...'!$C$82:$J$104,'04 - příprava vnitřních p...'!$C$110:$J$164</definedName>
    <definedName name="_xlnm.Print_Titles" localSheetId="4">'04 - příprava vnitřních p...'!$122:$122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63"/>
  <c r="BH163"/>
  <c r="BG163"/>
  <c r="BF163"/>
  <c r="T163"/>
  <c r="T162"/>
  <c r="R163"/>
  <c r="R162"/>
  <c r="P163"/>
  <c r="P162"/>
  <c r="BI160"/>
  <c r="BH160"/>
  <c r="BG160"/>
  <c r="BF160"/>
  <c r="T160"/>
  <c r="T159"/>
  <c r="T158"/>
  <c r="R160"/>
  <c r="R159"/>
  <c r="R158"/>
  <c r="P160"/>
  <c r="P159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91"/>
  <c r="J14"/>
  <c r="J12"/>
  <c r="J117"/>
  <c r="E7"/>
  <c r="E85"/>
  <c i="4" r="J37"/>
  <c r="J36"/>
  <c i="1" r="AY97"/>
  <c i="4" r="J35"/>
  <c i="1" r="AX97"/>
  <c i="4" r="BI189"/>
  <c r="BH189"/>
  <c r="BG189"/>
  <c r="BF189"/>
  <c r="T189"/>
  <c r="T188"/>
  <c r="R189"/>
  <c r="R188"/>
  <c r="P189"/>
  <c r="P188"/>
  <c r="BI186"/>
  <c r="BH186"/>
  <c r="BG186"/>
  <c r="BF186"/>
  <c r="T186"/>
  <c r="T185"/>
  <c r="R186"/>
  <c r="R185"/>
  <c r="P186"/>
  <c r="P185"/>
  <c r="BI183"/>
  <c r="BH183"/>
  <c r="BG183"/>
  <c r="BF183"/>
  <c r="T183"/>
  <c r="T182"/>
  <c r="T181"/>
  <c r="R183"/>
  <c r="R182"/>
  <c r="R181"/>
  <c r="P183"/>
  <c r="P182"/>
  <c r="P181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T127"/>
  <c r="T126"/>
  <c r="R128"/>
  <c r="R127"/>
  <c r="R126"/>
  <c r="P128"/>
  <c r="P127"/>
  <c r="P126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91"/>
  <c r="J14"/>
  <c r="J12"/>
  <c r="J119"/>
  <c r="E7"/>
  <c r="E85"/>
  <c i="3" r="J37"/>
  <c r="J36"/>
  <c i="1" r="AY96"/>
  <c i="3" r="J35"/>
  <c i="1" r="AX96"/>
  <c i="3" r="BI201"/>
  <c r="BH201"/>
  <c r="BG201"/>
  <c r="BF201"/>
  <c r="T201"/>
  <c r="T200"/>
  <c r="R201"/>
  <c r="R200"/>
  <c r="P201"/>
  <c r="P200"/>
  <c r="BI198"/>
  <c r="BH198"/>
  <c r="BG198"/>
  <c r="BF198"/>
  <c r="T198"/>
  <c r="T197"/>
  <c r="T196"/>
  <c r="R198"/>
  <c r="R197"/>
  <c r="R196"/>
  <c r="P198"/>
  <c r="P197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123"/>
  <c r="J14"/>
  <c r="J12"/>
  <c r="J121"/>
  <c r="E7"/>
  <c r="E117"/>
  <c i="2" r="J37"/>
  <c r="J36"/>
  <c i="1" r="AY95"/>
  <c i="2" r="J35"/>
  <c i="1" r="AX95"/>
  <c i="2" r="BI489"/>
  <c r="BH489"/>
  <c r="BG489"/>
  <c r="BF489"/>
  <c r="T489"/>
  <c r="T488"/>
  <c r="R489"/>
  <c r="R488"/>
  <c r="P489"/>
  <c r="P488"/>
  <c r="BI486"/>
  <c r="BH486"/>
  <c r="BG486"/>
  <c r="BF486"/>
  <c r="T486"/>
  <c r="T485"/>
  <c r="R486"/>
  <c r="R485"/>
  <c r="P486"/>
  <c r="P485"/>
  <c r="BI483"/>
  <c r="BH483"/>
  <c r="BG483"/>
  <c r="BF483"/>
  <c r="T483"/>
  <c r="T482"/>
  <c r="T481"/>
  <c r="R483"/>
  <c r="R482"/>
  <c r="R481"/>
  <c r="P483"/>
  <c r="P482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T232"/>
  <c r="R233"/>
  <c r="R232"/>
  <c r="P233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F133"/>
  <c r="E131"/>
  <c r="F89"/>
  <c r="E87"/>
  <c r="J24"/>
  <c r="E24"/>
  <c r="J92"/>
  <c r="J23"/>
  <c r="J21"/>
  <c r="E21"/>
  <c r="J135"/>
  <c r="J20"/>
  <c r="J18"/>
  <c r="E18"/>
  <c r="F136"/>
  <c r="J17"/>
  <c r="J15"/>
  <c r="E15"/>
  <c r="F91"/>
  <c r="J14"/>
  <c r="J12"/>
  <c r="J133"/>
  <c r="E7"/>
  <c r="E85"/>
  <c i="1" r="L90"/>
  <c r="AM90"/>
  <c r="AM89"/>
  <c r="L89"/>
  <c r="AM87"/>
  <c r="L87"/>
  <c r="L85"/>
  <c r="L84"/>
  <c i="5" r="BK163"/>
  <c r="J160"/>
  <c r="BK156"/>
  <c r="BK154"/>
  <c r="J152"/>
  <c r="J150"/>
  <c r="J148"/>
  <c r="BK145"/>
  <c r="J143"/>
  <c r="BK141"/>
  <c r="BK137"/>
  <c r="J135"/>
  <c r="BK133"/>
  <c r="BK130"/>
  <c r="BK128"/>
  <c r="BK126"/>
  <c i="4" r="J189"/>
  <c r="J186"/>
  <c r="J179"/>
  <c r="J176"/>
  <c r="BK174"/>
  <c r="J172"/>
  <c r="J166"/>
  <c r="J162"/>
  <c r="BK158"/>
  <c r="BK154"/>
  <c r="J152"/>
  <c r="J146"/>
  <c r="BK144"/>
  <c i="3" r="BK192"/>
  <c r="BK190"/>
  <c r="J186"/>
  <c r="J175"/>
  <c r="J167"/>
  <c r="J165"/>
  <c r="J160"/>
  <c r="J158"/>
  <c r="BK152"/>
  <c r="J148"/>
  <c r="BK143"/>
  <c r="J141"/>
  <c r="BK139"/>
  <c i="2" r="J479"/>
  <c r="J477"/>
  <c r="J475"/>
  <c r="BK473"/>
  <c r="J470"/>
  <c r="BK468"/>
  <c r="J462"/>
  <c r="BK460"/>
  <c r="BK458"/>
  <c r="J429"/>
  <c r="BK409"/>
  <c r="J407"/>
  <c r="J392"/>
  <c r="J382"/>
  <c r="J378"/>
  <c r="J376"/>
  <c r="BK372"/>
  <c r="J366"/>
  <c r="BK364"/>
  <c r="J360"/>
  <c r="BK358"/>
  <c r="J356"/>
  <c r="BK354"/>
  <c r="J350"/>
  <c r="J348"/>
  <c r="BK346"/>
  <c r="BK341"/>
  <c r="BK335"/>
  <c r="J331"/>
  <c r="J325"/>
  <c r="J323"/>
  <c r="J319"/>
  <c r="BK311"/>
  <c r="BK306"/>
  <c r="BK294"/>
  <c r="BK288"/>
  <c r="BK286"/>
  <c r="BK278"/>
  <c r="BK263"/>
  <c r="J260"/>
  <c r="J258"/>
  <c r="J254"/>
  <c r="BK252"/>
  <c r="J248"/>
  <c r="J246"/>
  <c r="BK241"/>
  <c r="J239"/>
  <c r="BK237"/>
  <c r="BK230"/>
  <c r="BK228"/>
  <c r="BK224"/>
  <c r="J220"/>
  <c r="BK213"/>
  <c r="BK209"/>
  <c r="J207"/>
  <c r="J205"/>
  <c r="BK203"/>
  <c r="BK200"/>
  <c r="BK196"/>
  <c r="J190"/>
  <c r="BK184"/>
  <c r="J182"/>
  <c r="BK180"/>
  <c r="J177"/>
  <c r="BK175"/>
  <c r="BK169"/>
  <c r="J158"/>
  <c r="BK156"/>
  <c r="BK148"/>
  <c r="BK142"/>
  <c i="5" r="J163"/>
  <c r="BK160"/>
  <c r="J156"/>
  <c r="J154"/>
  <c r="BK152"/>
  <c r="BK150"/>
  <c r="BK148"/>
  <c r="J145"/>
  <c r="BK143"/>
  <c r="J141"/>
  <c r="BK139"/>
  <c r="J137"/>
  <c r="BK135"/>
  <c r="J133"/>
  <c r="J130"/>
  <c r="J128"/>
  <c r="J126"/>
  <c i="4" r="BK189"/>
  <c r="BK186"/>
  <c r="J183"/>
  <c r="J170"/>
  <c r="J168"/>
  <c r="J156"/>
  <c r="J148"/>
  <c r="BK142"/>
  <c r="J140"/>
  <c r="J138"/>
  <c r="J136"/>
  <c r="BK132"/>
  <c r="BK128"/>
  <c i="3" r="J198"/>
  <c r="J190"/>
  <c r="BK188"/>
  <c r="BK184"/>
  <c r="BK182"/>
  <c r="BK180"/>
  <c r="J178"/>
  <c r="BK169"/>
  <c r="BK165"/>
  <c r="BK162"/>
  <c r="J162"/>
  <c r="BK160"/>
  <c r="BK158"/>
  <c r="BK156"/>
  <c r="J143"/>
  <c r="J139"/>
  <c r="BK137"/>
  <c r="J134"/>
  <c r="BK132"/>
  <c r="BK130"/>
  <c i="2" r="BK475"/>
  <c r="J473"/>
  <c r="BK470"/>
  <c r="J468"/>
  <c r="J466"/>
  <c r="BK454"/>
  <c r="J452"/>
  <c r="BK438"/>
  <c r="J433"/>
  <c r="J425"/>
  <c r="BK423"/>
  <c r="BK421"/>
  <c r="J419"/>
  <c r="J417"/>
  <c r="BK413"/>
  <c r="BK407"/>
  <c r="BK405"/>
  <c r="BK403"/>
  <c r="BK400"/>
  <c r="BK392"/>
  <c r="BK390"/>
  <c r="BK388"/>
  <c r="J388"/>
  <c r="BK382"/>
  <c r="J380"/>
  <c r="BK368"/>
  <c r="BK362"/>
  <c r="J358"/>
  <c r="BK356"/>
  <c r="J352"/>
  <c r="BK350"/>
  <c r="BK344"/>
  <c r="BK339"/>
  <c r="J337"/>
  <c r="J333"/>
  <c r="J329"/>
  <c r="J327"/>
  <c r="BK323"/>
  <c r="BK321"/>
  <c r="J317"/>
  <c r="BK313"/>
  <c r="J309"/>
  <c r="J306"/>
  <c r="BK298"/>
  <c r="BK292"/>
  <c r="J288"/>
  <c r="J286"/>
  <c r="J284"/>
  <c r="J282"/>
  <c r="BK273"/>
  <c r="J271"/>
  <c i="5" r="J139"/>
  <c i="4" r="BK183"/>
  <c r="BK179"/>
  <c r="J174"/>
  <c r="BK172"/>
  <c r="BK168"/>
  <c r="BK166"/>
  <c r="BK164"/>
  <c r="J160"/>
  <c r="J158"/>
  <c r="BK156"/>
  <c r="BK150"/>
  <c r="BK146"/>
  <c r="BK140"/>
  <c r="BK138"/>
  <c r="BK136"/>
  <c r="J134"/>
  <c r="J132"/>
  <c r="J128"/>
  <c i="3" r="BK194"/>
  <c r="J188"/>
  <c r="BK186"/>
  <c r="J184"/>
  <c r="J180"/>
  <c r="BK178"/>
  <c r="BK175"/>
  <c r="J173"/>
  <c r="J171"/>
  <c r="J169"/>
  <c r="J156"/>
  <c r="BK154"/>
  <c r="J152"/>
  <c r="BK148"/>
  <c r="J145"/>
  <c r="J137"/>
  <c r="BK134"/>
  <c i="2" r="BK489"/>
  <c r="J489"/>
  <c r="BK486"/>
  <c r="J486"/>
  <c r="BK483"/>
  <c r="J483"/>
  <c r="BK479"/>
  <c r="BK466"/>
  <c r="J464"/>
  <c r="BK462"/>
  <c r="J458"/>
  <c r="BK456"/>
  <c r="BK452"/>
  <c r="BK450"/>
  <c r="J448"/>
  <c r="BK446"/>
  <c r="BK444"/>
  <c r="J444"/>
  <c r="BK442"/>
  <c r="J440"/>
  <c r="BK435"/>
  <c r="BK433"/>
  <c r="BK431"/>
  <c r="BK427"/>
  <c r="J421"/>
  <c r="J415"/>
  <c r="BK411"/>
  <c r="J405"/>
  <c r="J403"/>
  <c r="BK398"/>
  <c r="BK396"/>
  <c r="BK394"/>
  <c r="J386"/>
  <c r="BK384"/>
  <c r="BK376"/>
  <c r="J374"/>
  <c r="J370"/>
  <c r="BK366"/>
  <c r="J362"/>
  <c r="BK360"/>
  <c r="J354"/>
  <c r="BK352"/>
  <c r="BK348"/>
  <c r="J344"/>
  <c r="J341"/>
  <c r="BK337"/>
  <c r="BK331"/>
  <c r="BK327"/>
  <c r="BK319"/>
  <c r="BK315"/>
  <c r="J311"/>
  <c r="BK309"/>
  <c r="BK304"/>
  <c r="J302"/>
  <c r="J300"/>
  <c r="J298"/>
  <c r="BK296"/>
  <c r="J294"/>
  <c r="J290"/>
  <c r="BK284"/>
  <c r="BK282"/>
  <c r="J280"/>
  <c r="J278"/>
  <c r="BK276"/>
  <c r="BK271"/>
  <c r="BK269"/>
  <c r="BK267"/>
  <c r="J265"/>
  <c r="J263"/>
  <c r="BK260"/>
  <c r="J256"/>
  <c r="J252"/>
  <c r="J250"/>
  <c r="BK244"/>
  <c r="J241"/>
  <c r="BK233"/>
  <c r="J228"/>
  <c r="J226"/>
  <c r="BK222"/>
  <c r="BK220"/>
  <c r="BK218"/>
  <c r="BK215"/>
  <c r="J213"/>
  <c r="J211"/>
  <c r="J209"/>
  <c r="BK205"/>
  <c r="J203"/>
  <c r="BK198"/>
  <c r="BK194"/>
  <c r="BK192"/>
  <c r="BK190"/>
  <c r="BK188"/>
  <c r="J186"/>
  <c r="J184"/>
  <c r="BK182"/>
  <c r="J175"/>
  <c r="J173"/>
  <c r="BK171"/>
  <c r="J169"/>
  <c r="J167"/>
  <c r="BK164"/>
  <c r="J162"/>
  <c r="BK160"/>
  <c r="J156"/>
  <c r="BK153"/>
  <c r="BK150"/>
  <c r="J146"/>
  <c r="BK144"/>
  <c r="J142"/>
  <c i="1" r="AS94"/>
  <c i="4" r="BK176"/>
  <c r="BK170"/>
  <c r="J164"/>
  <c r="BK162"/>
  <c r="BK160"/>
  <c r="J154"/>
  <c r="BK152"/>
  <c r="J150"/>
  <c r="BK148"/>
  <c r="J144"/>
  <c r="J142"/>
  <c r="BK134"/>
  <c i="3" r="BK201"/>
  <c r="J201"/>
  <c r="BK198"/>
  <c r="J194"/>
  <c r="J192"/>
  <c r="J182"/>
  <c r="BK173"/>
  <c r="BK171"/>
  <c r="BK167"/>
  <c r="J154"/>
  <c r="BK145"/>
  <c r="BK141"/>
  <c r="J132"/>
  <c r="J130"/>
  <c i="2" r="BK477"/>
  <c r="BK464"/>
  <c r="J460"/>
  <c r="J456"/>
  <c r="J454"/>
  <c r="J450"/>
  <c r="BK448"/>
  <c r="J446"/>
  <c r="J442"/>
  <c r="BK440"/>
  <c r="J438"/>
  <c r="J435"/>
  <c r="J431"/>
  <c r="BK429"/>
  <c r="J427"/>
  <c r="BK425"/>
  <c r="J423"/>
  <c r="BK419"/>
  <c r="BK417"/>
  <c r="BK415"/>
  <c r="J413"/>
  <c r="J411"/>
  <c r="J409"/>
  <c r="J400"/>
  <c r="J398"/>
  <c r="J396"/>
  <c r="J394"/>
  <c r="J390"/>
  <c r="BK386"/>
  <c r="J384"/>
  <c r="BK380"/>
  <c r="BK378"/>
  <c r="BK374"/>
  <c r="J372"/>
  <c r="BK370"/>
  <c r="J368"/>
  <c r="J364"/>
  <c r="J346"/>
  <c r="J339"/>
  <c r="J335"/>
  <c r="BK333"/>
  <c r="BK329"/>
  <c r="BK325"/>
  <c r="J321"/>
  <c r="BK317"/>
  <c r="J315"/>
  <c r="J313"/>
  <c r="J304"/>
  <c r="BK302"/>
  <c r="BK300"/>
  <c r="J296"/>
  <c r="J292"/>
  <c r="BK290"/>
  <c r="BK280"/>
  <c r="J276"/>
  <c r="J273"/>
  <c r="J269"/>
  <c r="J267"/>
  <c r="BK265"/>
  <c r="BK258"/>
  <c r="BK256"/>
  <c r="BK254"/>
  <c r="BK250"/>
  <c r="BK248"/>
  <c r="BK246"/>
  <c r="J244"/>
  <c r="BK239"/>
  <c r="J237"/>
  <c r="J233"/>
  <c r="J230"/>
  <c r="BK226"/>
  <c r="J224"/>
  <c r="J222"/>
  <c r="J218"/>
  <c r="J215"/>
  <c r="BK211"/>
  <c r="BK207"/>
  <c r="J200"/>
  <c r="J198"/>
  <c r="J196"/>
  <c r="J194"/>
  <c r="J192"/>
  <c r="J188"/>
  <c r="BK186"/>
  <c r="J180"/>
  <c r="BK177"/>
  <c r="BK173"/>
  <c r="J171"/>
  <c r="BK167"/>
  <c r="J164"/>
  <c r="BK162"/>
  <c r="J160"/>
  <c r="BK158"/>
  <c r="J153"/>
  <c r="J150"/>
  <c r="J148"/>
  <c r="BK146"/>
  <c r="J144"/>
  <c l="1" r="BK141"/>
  <c r="BK166"/>
  <c r="J166"/>
  <c r="J101"/>
  <c r="BK179"/>
  <c r="J179"/>
  <c r="J102"/>
  <c r="BK202"/>
  <c r="J202"/>
  <c r="J103"/>
  <c r="BK217"/>
  <c r="J217"/>
  <c r="J104"/>
  <c r="BK236"/>
  <c r="J236"/>
  <c r="J107"/>
  <c r="R236"/>
  <c r="T243"/>
  <c r="R262"/>
  <c r="P275"/>
  <c r="R308"/>
  <c r="T343"/>
  <c r="P402"/>
  <c r="T437"/>
  <c r="T472"/>
  <c i="3" r="T129"/>
  <c r="R136"/>
  <c r="R151"/>
  <c r="T164"/>
  <c r="P177"/>
  <c i="2" r="P141"/>
  <c r="BK155"/>
  <c r="J155"/>
  <c r="J100"/>
  <c r="T155"/>
  <c r="T166"/>
  <c r="P179"/>
  <c r="R202"/>
  <c r="R217"/>
  <c r="T236"/>
  <c r="R243"/>
  <c r="T262"/>
  <c r="T275"/>
  <c r="T308"/>
  <c r="BK343"/>
  <c r="J343"/>
  <c r="J112"/>
  <c r="BK402"/>
  <c r="J402"/>
  <c r="J113"/>
  <c r="P437"/>
  <c r="R472"/>
  <c i="3" r="BK136"/>
  <c r="J136"/>
  <c r="J99"/>
  <c r="BK151"/>
  <c r="J151"/>
  <c r="J102"/>
  <c r="BK164"/>
  <c r="J164"/>
  <c r="J103"/>
  <c r="BK177"/>
  <c r="J177"/>
  <c r="J104"/>
  <c i="2" r="T141"/>
  <c r="P155"/>
  <c r="R166"/>
  <c r="T179"/>
  <c r="T202"/>
  <c r="T217"/>
  <c r="P236"/>
  <c r="P243"/>
  <c r="P262"/>
  <c r="R275"/>
  <c r="P308"/>
  <c r="P343"/>
  <c r="R402"/>
  <c r="BK437"/>
  <c r="J437"/>
  <c r="J114"/>
  <c r="BK472"/>
  <c r="J472"/>
  <c r="J115"/>
  <c i="3" r="BK129"/>
  <c r="J129"/>
  <c r="J98"/>
  <c r="R129"/>
  <c r="R128"/>
  <c r="T136"/>
  <c r="T151"/>
  <c r="P164"/>
  <c r="T177"/>
  <c i="4" r="BK131"/>
  <c r="BK130"/>
  <c r="J130"/>
  <c r="J99"/>
  <c r="T131"/>
  <c r="T130"/>
  <c r="T125"/>
  <c i="5" r="BK125"/>
  <c r="J125"/>
  <c r="J98"/>
  <c r="BK132"/>
  <c r="J132"/>
  <c r="J99"/>
  <c r="T132"/>
  <c i="2" r="R141"/>
  <c r="R155"/>
  <c r="P166"/>
  <c r="R179"/>
  <c r="P202"/>
  <c r="P217"/>
  <c r="BK243"/>
  <c r="J243"/>
  <c r="J108"/>
  <c r="BK262"/>
  <c r="J262"/>
  <c r="J109"/>
  <c r="BK275"/>
  <c r="J275"/>
  <c r="J110"/>
  <c r="BK308"/>
  <c r="J308"/>
  <c r="J111"/>
  <c r="R343"/>
  <c r="T402"/>
  <c r="R437"/>
  <c r="P472"/>
  <c i="3" r="P129"/>
  <c r="P136"/>
  <c r="P151"/>
  <c r="P150"/>
  <c r="R164"/>
  <c r="R177"/>
  <c i="4" r="P131"/>
  <c r="P130"/>
  <c r="P125"/>
  <c i="1" r="AU97"/>
  <c i="4" r="R131"/>
  <c r="R130"/>
  <c r="R125"/>
  <c i="5" r="P125"/>
  <c r="R125"/>
  <c r="T125"/>
  <c r="P132"/>
  <c r="R132"/>
  <c r="BK147"/>
  <c r="J147"/>
  <c r="J100"/>
  <c r="P147"/>
  <c r="R147"/>
  <c r="T147"/>
  <c i="2" r="J91"/>
  <c r="E129"/>
  <c r="F135"/>
  <c r="J136"/>
  <c r="BE142"/>
  <c r="BE144"/>
  <c r="BE148"/>
  <c r="BE153"/>
  <c r="BE156"/>
  <c r="BE162"/>
  <c r="BE175"/>
  <c r="BE184"/>
  <c r="BE190"/>
  <c r="BE209"/>
  <c r="BE213"/>
  <c r="BE220"/>
  <c r="BE224"/>
  <c r="BE230"/>
  <c r="BE237"/>
  <c r="BE244"/>
  <c r="BE248"/>
  <c r="BE254"/>
  <c r="BE260"/>
  <c r="BE263"/>
  <c r="BE282"/>
  <c r="BE296"/>
  <c r="BE300"/>
  <c r="BE306"/>
  <c r="BE309"/>
  <c r="BE315"/>
  <c r="BE317"/>
  <c r="BE319"/>
  <c r="BE323"/>
  <c r="BE344"/>
  <c r="BE350"/>
  <c r="BE368"/>
  <c r="BE380"/>
  <c r="BE382"/>
  <c r="BE386"/>
  <c r="BE405"/>
  <c r="BE421"/>
  <c r="BE460"/>
  <c r="BE466"/>
  <c r="BK152"/>
  <c r="J152"/>
  <c r="J99"/>
  <c r="BK232"/>
  <c r="J232"/>
  <c r="J105"/>
  <c i="3" r="E85"/>
  <c r="F91"/>
  <c r="J123"/>
  <c r="BE134"/>
  <c r="BE137"/>
  <c r="BE148"/>
  <c r="BE152"/>
  <c r="BE156"/>
  <c r="BE167"/>
  <c r="BE180"/>
  <c r="BE182"/>
  <c r="BE186"/>
  <c r="BE194"/>
  <c r="BE201"/>
  <c i="4" r="E115"/>
  <c r="J121"/>
  <c r="BE136"/>
  <c r="BE138"/>
  <c r="BE156"/>
  <c r="BE166"/>
  <c r="BE174"/>
  <c r="BE179"/>
  <c i="2" r="J89"/>
  <c r="F92"/>
  <c r="BE158"/>
  <c r="BE169"/>
  <c r="BE177"/>
  <c r="BE180"/>
  <c r="BE186"/>
  <c r="BE192"/>
  <c r="BE196"/>
  <c r="BE200"/>
  <c r="BE203"/>
  <c r="BE215"/>
  <c r="BE241"/>
  <c r="BE252"/>
  <c r="BE258"/>
  <c r="BE265"/>
  <c r="BE267"/>
  <c r="BE271"/>
  <c r="BE276"/>
  <c r="BE292"/>
  <c r="BE298"/>
  <c r="BE304"/>
  <c r="BE313"/>
  <c r="BE329"/>
  <c r="BE335"/>
  <c r="BE339"/>
  <c r="BE341"/>
  <c r="BE346"/>
  <c r="BE354"/>
  <c r="BE356"/>
  <c r="BE358"/>
  <c r="BE362"/>
  <c r="BE364"/>
  <c r="BE374"/>
  <c r="BE376"/>
  <c r="BE392"/>
  <c r="BE407"/>
  <c r="BE417"/>
  <c r="BE427"/>
  <c r="BE454"/>
  <c r="BE468"/>
  <c r="BE470"/>
  <c r="BE473"/>
  <c r="BE475"/>
  <c r="BE477"/>
  <c r="BE483"/>
  <c r="BE486"/>
  <c r="BE489"/>
  <c r="BK485"/>
  <c r="J485"/>
  <c r="J118"/>
  <c r="BK488"/>
  <c r="J488"/>
  <c r="J119"/>
  <c i="3" r="J92"/>
  <c r="BE158"/>
  <c r="BE171"/>
  <c r="BE188"/>
  <c r="BE190"/>
  <c r="BE198"/>
  <c r="BK147"/>
  <c r="J147"/>
  <c r="J100"/>
  <c r="BK200"/>
  <c r="J200"/>
  <c r="J107"/>
  <c i="4" r="F121"/>
  <c r="BE142"/>
  <c r="BE154"/>
  <c r="BE170"/>
  <c i="5" r="BE135"/>
  <c i="2" r="BE269"/>
  <c r="BE278"/>
  <c r="BE280"/>
  <c r="BE286"/>
  <c r="BE290"/>
  <c r="BE294"/>
  <c r="BE302"/>
  <c r="BE321"/>
  <c r="BE325"/>
  <c r="BE333"/>
  <c r="BE348"/>
  <c r="BE372"/>
  <c r="BE378"/>
  <c r="BE384"/>
  <c r="BE396"/>
  <c r="BE409"/>
  <c r="BE429"/>
  <c r="BE440"/>
  <c r="BE442"/>
  <c r="BE446"/>
  <c r="BE448"/>
  <c r="BE456"/>
  <c r="BE458"/>
  <c r="BE462"/>
  <c r="BK482"/>
  <c r="BK481"/>
  <c r="J481"/>
  <c r="J116"/>
  <c i="3" r="J89"/>
  <c r="F92"/>
  <c r="BE139"/>
  <c r="BE141"/>
  <c r="BE143"/>
  <c r="BE145"/>
  <c r="BE162"/>
  <c r="BE169"/>
  <c r="BE173"/>
  <c r="BE178"/>
  <c i="4" r="F92"/>
  <c r="BE132"/>
  <c r="BE144"/>
  <c r="BE146"/>
  <c r="BE148"/>
  <c r="BE150"/>
  <c r="BE152"/>
  <c r="BE164"/>
  <c r="BE172"/>
  <c r="BE176"/>
  <c r="BE186"/>
  <c r="BE189"/>
  <c r="BK182"/>
  <c r="J182"/>
  <c r="J103"/>
  <c r="BK188"/>
  <c r="J188"/>
  <c r="J105"/>
  <c i="5" r="J89"/>
  <c r="J91"/>
  <c r="F92"/>
  <c r="E113"/>
  <c r="F119"/>
  <c r="BE126"/>
  <c r="BE128"/>
  <c r="BE133"/>
  <c r="BE141"/>
  <c r="BE154"/>
  <c r="BE156"/>
  <c r="BE160"/>
  <c i="2" r="BE146"/>
  <c r="BE150"/>
  <c r="BE160"/>
  <c r="BE164"/>
  <c r="BE167"/>
  <c r="BE171"/>
  <c r="BE173"/>
  <c r="BE182"/>
  <c r="BE188"/>
  <c r="BE194"/>
  <c r="BE198"/>
  <c r="BE205"/>
  <c r="BE207"/>
  <c r="BE211"/>
  <c r="BE218"/>
  <c r="BE222"/>
  <c r="BE226"/>
  <c r="BE228"/>
  <c r="BE233"/>
  <c r="BE239"/>
  <c r="BE246"/>
  <c r="BE250"/>
  <c r="BE256"/>
  <c r="BE273"/>
  <c r="BE284"/>
  <c r="BE288"/>
  <c r="BE311"/>
  <c r="BE327"/>
  <c r="BE331"/>
  <c r="BE337"/>
  <c r="BE352"/>
  <c r="BE360"/>
  <c r="BE366"/>
  <c r="BE370"/>
  <c r="BE388"/>
  <c r="BE390"/>
  <c r="BE394"/>
  <c r="BE398"/>
  <c r="BE400"/>
  <c r="BE403"/>
  <c r="BE411"/>
  <c r="BE413"/>
  <c r="BE415"/>
  <c r="BE419"/>
  <c r="BE423"/>
  <c r="BE425"/>
  <c r="BE431"/>
  <c r="BE433"/>
  <c r="BE435"/>
  <c r="BE438"/>
  <c r="BE444"/>
  <c r="BE450"/>
  <c r="BE452"/>
  <c r="BE464"/>
  <c r="BE479"/>
  <c i="3" r="BE130"/>
  <c r="BE132"/>
  <c r="BE154"/>
  <c r="BE160"/>
  <c r="BE165"/>
  <c r="BE175"/>
  <c r="BE184"/>
  <c r="BE192"/>
  <c r="BK197"/>
  <c r="J197"/>
  <c r="J106"/>
  <c i="4" r="J89"/>
  <c r="J92"/>
  <c r="BE128"/>
  <c r="BE134"/>
  <c r="BE140"/>
  <c r="BE158"/>
  <c r="BE160"/>
  <c r="BE162"/>
  <c r="BE168"/>
  <c r="BE183"/>
  <c r="BK127"/>
  <c r="J127"/>
  <c r="J98"/>
  <c r="BK178"/>
  <c r="J178"/>
  <c r="J101"/>
  <c r="BK185"/>
  <c r="J185"/>
  <c r="J104"/>
  <c i="5" r="J92"/>
  <c r="BE130"/>
  <c r="BE137"/>
  <c r="BE139"/>
  <c r="BE143"/>
  <c r="BE145"/>
  <c r="BE148"/>
  <c r="BE150"/>
  <c r="BE152"/>
  <c r="BE163"/>
  <c r="BK159"/>
  <c r="J159"/>
  <c r="J102"/>
  <c r="BK162"/>
  <c r="J162"/>
  <c r="J103"/>
  <c i="2" r="F36"/>
  <c i="1" r="BC95"/>
  <c i="4" r="F35"/>
  <c i="1" r="BB97"/>
  <c i="3" r="F36"/>
  <c i="1" r="BC96"/>
  <c i="4" r="J34"/>
  <c i="1" r="AW97"/>
  <c i="5" r="J34"/>
  <c i="1" r="AW98"/>
  <c i="2" r="F34"/>
  <c i="1" r="BA95"/>
  <c i="3" r="F37"/>
  <c i="1" r="BD96"/>
  <c i="5" r="F35"/>
  <c i="1" r="BB98"/>
  <c i="3" r="J34"/>
  <c i="1" r="AW96"/>
  <c i="4" r="F37"/>
  <c i="1" r="BD97"/>
  <c i="5" r="F34"/>
  <c i="1" r="BA98"/>
  <c i="3" r="F34"/>
  <c i="1" r="BA96"/>
  <c i="5" r="F37"/>
  <c i="1" r="BD98"/>
  <c i="2" r="J34"/>
  <c i="1" r="AW95"/>
  <c i="2" r="F37"/>
  <c i="1" r="BD95"/>
  <c i="4" r="F34"/>
  <c i="1" r="BA97"/>
  <c i="4" r="F36"/>
  <c i="1" r="BC97"/>
  <c i="3" r="F35"/>
  <c i="1" r="BB96"/>
  <c i="5" r="F36"/>
  <c i="1" r="BC98"/>
  <c i="2" r="F35"/>
  <c i="1" r="BB95"/>
  <c i="5" l="1" r="P124"/>
  <c r="P123"/>
  <c i="1" r="AU98"/>
  <c i="2" r="T140"/>
  <c r="R235"/>
  <c i="5" r="T124"/>
  <c r="T123"/>
  <c r="R124"/>
  <c r="R123"/>
  <c i="3" r="P128"/>
  <c r="P127"/>
  <c i="1" r="AU96"/>
  <c i="3" r="T128"/>
  <c i="2" r="R140"/>
  <c r="R139"/>
  <c i="3" r="T150"/>
  <c i="2" r="P235"/>
  <c r="T235"/>
  <c r="P140"/>
  <c r="P139"/>
  <c i="1" r="AU95"/>
  <c i="3" r="R150"/>
  <c r="R127"/>
  <c i="2" r="BK140"/>
  <c r="J141"/>
  <c r="J98"/>
  <c i="3" r="BK128"/>
  <c r="BK150"/>
  <c r="J150"/>
  <c r="J101"/>
  <c i="2" r="BK235"/>
  <c r="J235"/>
  <c r="J106"/>
  <c r="J482"/>
  <c r="J117"/>
  <c i="3" r="BK196"/>
  <c r="J196"/>
  <c r="J105"/>
  <c i="4" r="J131"/>
  <c r="J100"/>
  <c r="BK181"/>
  <c r="J181"/>
  <c r="J102"/>
  <c i="5" r="BK124"/>
  <c r="J124"/>
  <c r="J97"/>
  <c i="4" r="BK126"/>
  <c r="J126"/>
  <c r="J97"/>
  <c i="5" r="BK158"/>
  <c r="J158"/>
  <c r="J101"/>
  <c i="1" r="BB94"/>
  <c r="AX94"/>
  <c i="3" r="F33"/>
  <c i="1" r="AZ96"/>
  <c i="5" r="F33"/>
  <c i="1" r="AZ98"/>
  <c r="BA94"/>
  <c r="W30"/>
  <c r="BD94"/>
  <c r="W33"/>
  <c i="4" r="J33"/>
  <c i="1" r="AV97"/>
  <c r="AT97"/>
  <c i="2" r="J33"/>
  <c i="1" r="AV95"/>
  <c r="AT95"/>
  <c i="2" r="F33"/>
  <c i="1" r="AZ95"/>
  <c i="4" r="F33"/>
  <c i="1" r="AZ97"/>
  <c i="3" r="J33"/>
  <c i="1" r="AV96"/>
  <c r="AT96"/>
  <c r="BC94"/>
  <c r="AY94"/>
  <c i="5" r="J33"/>
  <c i="1" r="AV98"/>
  <c r="AT98"/>
  <c i="3" l="1" r="BK127"/>
  <c r="J127"/>
  <c r="J96"/>
  <c i="2" r="BK139"/>
  <c r="J139"/>
  <c r="J96"/>
  <c i="3" r="T127"/>
  <c i="2" r="T139"/>
  <c r="J140"/>
  <c r="J97"/>
  <c i="3" r="J128"/>
  <c r="J97"/>
  <c i="4" r="BK125"/>
  <c r="J125"/>
  <c r="J96"/>
  <c i="5" r="BK123"/>
  <c r="J123"/>
  <c i="1" r="AU94"/>
  <c r="AZ94"/>
  <c r="AV94"/>
  <c r="AK29"/>
  <c r="W32"/>
  <c i="5" r="J30"/>
  <c i="1" r="AG98"/>
  <c r="AN98"/>
  <c r="AW94"/>
  <c r="AK30"/>
  <c r="W31"/>
  <c i="5" l="1" r="J39"/>
  <c r="J96"/>
  <c i="1" r="W29"/>
  <c i="3" r="J30"/>
  <c i="1" r="AG96"/>
  <c r="AN96"/>
  <c i="4" r="J30"/>
  <c i="1" r="AG97"/>
  <c r="AN97"/>
  <c r="AT94"/>
  <c i="2" r="J30"/>
  <c i="1" r="AG95"/>
  <c r="AN95"/>
  <c i="2" l="1" r="J39"/>
  <c i="3" r="J39"/>
  <c i="4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<sst xmlns="http://schemas.openxmlformats.org/spreadsheetml/2006/main">
  <si>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</si>
  <si>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</si>
  <si>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</si>
  <si>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</si>
  <si>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</si>
  <si>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{87b8dcf1-7d1f-4c12-8f44-e80debacb88b}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</si>
  <si>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</si>
  <si>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</si>
  <si>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</si>
  <si>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</si>
  <si>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</si>
  <si>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</si>
  <si>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</si>
  <si>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</si>
  <si>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3110-20-145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</si>
  <si>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</si>
  <si>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</si>
  <si>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Adrspach_ON - Oprava střechy, vnějšího pláště budovy a VPP, uprava vnitřnich prostor a dodání mobiliare</t>
  </si>
  <si>
    <t>KSO:</t>
  </si>
  <si>
    <t>CC-CZ:</t>
  </si>
  <si>
    <t>Místo:</t>
  </si>
  <si>
    <t xml:space="preserve"> </t>
  </si>
  <si>
    <t>Datum:</t>
  </si>
  <si>
    <t>28. 1. 2021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</si>
  <si>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</si>
  <si>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</si>
  <si>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</si>
  <si>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</si>
  <si>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</si>
  <si>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</si>
  <si>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</si>
  <si>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</si>
  <si>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</si>
  <si>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</si>
  <si>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</si>
  <si>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</si>
  <si>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</si>
  <si>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</si>
  <si>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</si>
  <si>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</si>
  <si>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</si>
  <si>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</si>
  <si>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</si>
  <si>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</si>
  <si>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</si>
  <si>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</si>
  <si>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</si>
  <si>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</si>
  <si>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</si>
  <si>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</si>
  <si>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</si>
  <si>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</si>
  <si>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</si>
  <si>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</si>
  <si>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</si>
  <si>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</si>
  <si>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</si>
  <si>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</si>
  <si>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</si>
  <si>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</si>
  <si>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</si>
  <si>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</si>
  <si>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</si>
  <si>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</si>
  <si>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</si>
  <si>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</si>
  <si>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</si>
  <si>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</si>
  <si>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</si>
  <si>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</si>
  <si>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</si>
  <si>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</si>
  <si>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</si>
  <si>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</si>
  <si>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</si>
  <si>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</si>
  <si>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</si>
  <si>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</si>
  <si>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</si>
  <si>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fasády a strechy</t>
  </si>
  <si>
    <t>STA</t>
  </si>
  <si>
    <t>1</t>
  </si>
  <si>
    <t>{846a0645-b598-4adb-b7ab-3dd4df5fd6b2}</t>
  </si>
  <si>
    <t>2</t>
  </si>
  <si>
    <t>02</t>
  </si>
  <si>
    <t>Střecha skladu</t>
  </si>
  <si>
    <t>{bc23a5e3-5c14-4729-9d6a-8a3abf062f93}</t>
  </si>
  <si>
    <t>03</t>
  </si>
  <si>
    <t>hromosvod</t>
  </si>
  <si>
    <t>{d9957bfb-e5b3-4744-b3c6-bde02d543672}</t>
  </si>
  <si>
    <t>04</t>
  </si>
  <si>
    <t>příprava vnitřních p...</t>
  </si>
  <si>
    <t>{ac1142ec-956e-430c-8c38-f2b5e716b601}</t>
  </si>
  <si>
    <t>KRYCÍ LIST SOUPISU PRACÍ</t>
  </si>
  <si>
    <t>Objekt:</t>
  </si>
  <si>
    <t>01 - Oprava fasády a strechy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</si>
  <si>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</si>
  <si>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</si>
  <si>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</si>
  <si>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</si>
  <si>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</si>
  <si>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</si>
  <si>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</si>
  <si>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</si>
  <si>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</si>
  <si>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</si>
  <si>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</si>
  <si>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</si>
  <si>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</si>
  <si>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</si>
  <si>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</si>
  <si>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</si>
  <si>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</si>
  <si>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</si>
  <si>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</si>
  <si>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</si>
  <si>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</si>
  <si>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</si>
  <si>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</si>
  <si>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</si>
  <si>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</si>
  <si>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</si>
  <si>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</si>
  <si>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</si>
  <si>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</si>
  <si>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</si>
  <si>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</si>
  <si>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</si>
  <si>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</si>
  <si>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</si>
  <si>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</si>
  <si>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</si>
  <si>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</si>
  <si>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</si>
  <si>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</si>
  <si>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</si>
  <si>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</si>
  <si>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</si>
  <si>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</si>
  <si>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</si>
  <si>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</si>
  <si>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</si>
  <si>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122211101</t>
  </si>
  <si>
    <t>Odkopávky a prokopávky v hornině třídy těžitelnosti I, skupiny 3 ručně</t>
  </si>
  <si>
    <t>m3</t>
  </si>
  <si>
    <t>4</t>
  </si>
  <si>
    <t>PP</t>
  </si>
  <si>
    <t>129001101</t>
  </si>
  <si>
    <t>Příplatek za ztížení odkopávky nebo prokopávky v blízkosti inženýrských sítí</t>
  </si>
  <si>
    <t>3</t>
  </si>
  <si>
    <t>162201211</t>
  </si>
  <si>
    <t>Vodorovné přemístění výkopku z horniny tř. 1 až 4 stavebním kolečkem do 10 m</t>
  </si>
  <si>
    <t>6</t>
  </si>
  <si>
    <t>167101101</t>
  </si>
  <si>
    <t>Nakládání výkopku z hornin tř. 1 až 4 do 100 m3</t>
  </si>
  <si>
    <t>8</t>
  </si>
  <si>
    <t>5</t>
  </si>
  <si>
    <t>171201211</t>
  </si>
  <si>
    <t>Poplatek za uložení stavebního odpadu na skládce (skládkovné) zeminy a kameniva zatříděného do Katalogu odpadů pod kódem 170 504</t>
  </si>
  <si>
    <t>t</t>
  </si>
  <si>
    <t>10</t>
  </si>
  <si>
    <t>Vodorovné konstrukce</t>
  </si>
  <si>
    <t>451577777</t>
  </si>
  <si>
    <t>Podklad nebo lože pod dlažbu vodorovný nebo do sklonu 1:5 z kameniva těženého tl do 100 mm</t>
  </si>
  <si>
    <t>m2</t>
  </si>
  <si>
    <t>12</t>
  </si>
  <si>
    <t>Komunikace pozemní</t>
  </si>
  <si>
    <t>7</t>
  </si>
  <si>
    <t>566901133</t>
  </si>
  <si>
    <t>Vyspravení podkladu po překopech ing sítí plochy do 15 m2 štěrkodrtí tl. 200 mm</t>
  </si>
  <si>
    <t>14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</si>
  <si>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</si>
  <si>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</si>
  <si>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16</t>
  </si>
  <si>
    <t>9</t>
  </si>
  <si>
    <t>M</t>
  </si>
  <si>
    <t>59245601</t>
  </si>
  <si>
    <t>dlažba desková betonová 50x50x5cm přírodní</t>
  </si>
  <si>
    <t>18</t>
  </si>
  <si>
    <t>916331112</t>
  </si>
  <si>
    <t>Osazení zahradního obrubníku betonového s ložem tl. od 50 do 100 mm z betonu prostého tř. C 12/15 s boční opěrou z betonu prostého tř. C 12/15</t>
  </si>
  <si>
    <t>m</t>
  </si>
  <si>
    <t>20</t>
  </si>
  <si>
    <t>11</t>
  </si>
  <si>
    <t>59217001</t>
  </si>
  <si>
    <t>obrubník betonový zahradní 100 x 5 x 25 cm</t>
  </si>
  <si>
    <t>22</t>
  </si>
  <si>
    <t>Úpravy povrchů, podlahy a osazování výplní</t>
  </si>
  <si>
    <t>612325302</t>
  </si>
  <si>
    <t>Vápenocementová štuková omítka ostění nebo nadpraží</t>
  </si>
  <si>
    <t>24</t>
  </si>
  <si>
    <t>13</t>
  </si>
  <si>
    <t>622135002</t>
  </si>
  <si>
    <t>Vyrovnání podkladu vnějších stěn maltou cementovou tl do 10 mm</t>
  </si>
  <si>
    <t>26</t>
  </si>
  <si>
    <t>622335202</t>
  </si>
  <si>
    <t>Oprava cementové škrábané omítky vnějších stěn v rozsahu do 30%</t>
  </si>
  <si>
    <t>28</t>
  </si>
  <si>
    <t>629991001</t>
  </si>
  <si>
    <t>Zakrytí podélných ploch fólií volně položenou</t>
  </si>
  <si>
    <t>30</t>
  </si>
  <si>
    <t>629995101</t>
  </si>
  <si>
    <t>Očištění vnějších ploch tlakovou vodou</t>
  </si>
  <si>
    <t>32</t>
  </si>
  <si>
    <t>17</t>
  </si>
  <si>
    <t>632450122</t>
  </si>
  <si>
    <t>Vyrovnávací cementový potěr tl do 30 mm ze suchých směsí provedený v pásu</t>
  </si>
  <si>
    <t>34</t>
  </si>
  <si>
    <t>Ostatní konstrukce a práce, bourání</t>
  </si>
  <si>
    <t>9 004</t>
  </si>
  <si>
    <t>Demontáž a zpětná montáž prvků umístěných na fasádě</t>
  </si>
  <si>
    <t>Kpl</t>
  </si>
  <si>
    <t>36</t>
  </si>
  <si>
    <t>19</t>
  </si>
  <si>
    <t>952901103</t>
  </si>
  <si>
    <t>Čištění budov omytí jednoduchých oken nebo balkonových dveří plochy do 2,5 m2</t>
  </si>
  <si>
    <t>38</t>
  </si>
  <si>
    <t>952901122</t>
  </si>
  <si>
    <t>Čištění budov omytí dveří nebo vrat plochy do 3,0 m2</t>
  </si>
  <si>
    <t>40</t>
  </si>
  <si>
    <t>962032641</t>
  </si>
  <si>
    <t>Bourání zdiva komínového nad střechou z cihel na MC</t>
  </si>
  <si>
    <t>42</t>
  </si>
  <si>
    <t>968062244</t>
  </si>
  <si>
    <t>Vybourání dřevěných rámů oken jednoduchých včetně křídel pl do 1 m2</t>
  </si>
  <si>
    <t>44</t>
  </si>
  <si>
    <t>23</t>
  </si>
  <si>
    <t>968062245</t>
  </si>
  <si>
    <t>Vybourání dřevěných rámů oken jednoduchých včetně křídel pl do 2 m2</t>
  </si>
  <si>
    <t>46</t>
  </si>
  <si>
    <t>968062356</t>
  </si>
  <si>
    <t>Vybourání dřevěných rámů oken dvojitých včetně křídel pl do 4 m2</t>
  </si>
  <si>
    <t>48</t>
  </si>
  <si>
    <t>25</t>
  </si>
  <si>
    <t>968062456</t>
  </si>
  <si>
    <t>Vybourání dřevěných dveřních zárubní pl přes 2 m2</t>
  </si>
  <si>
    <t>50</t>
  </si>
  <si>
    <t>974082112</t>
  </si>
  <si>
    <t>Vysekání rýh pro vodiče v omítce MV nebo MVC stěn š do 30 mm</t>
  </si>
  <si>
    <t>52</t>
  </si>
  <si>
    <t>27</t>
  </si>
  <si>
    <t>978023411</t>
  </si>
  <si>
    <t>Vyškrabání spár zdiva cihelného mimo komínového</t>
  </si>
  <si>
    <t>54</t>
  </si>
  <si>
    <t>978036141</t>
  </si>
  <si>
    <t>Otlučení (osekání) cementových omítek vnějších ploch v rozsahu do 30 %</t>
  </si>
  <si>
    <t>56</t>
  </si>
  <si>
    <t>94</t>
  </si>
  <si>
    <t>Lešení a stavební výtahy</t>
  </si>
  <si>
    <t>29</t>
  </si>
  <si>
    <t>941211111</t>
  </si>
  <si>
    <t>Montáž lešení řadového rámového lehkého zatížení do 200 kg/m2 š do 0,9 m v do 10 m</t>
  </si>
  <si>
    <t>58</t>
  </si>
  <si>
    <t>941211211</t>
  </si>
  <si>
    <t>Příplatek k lešení řadovému rámovému lehkému š 0,9 m v do 25 m za první a ZKD den použití</t>
  </si>
  <si>
    <t>60</t>
  </si>
  <si>
    <t>31</t>
  </si>
  <si>
    <t>941311811</t>
  </si>
  <si>
    <t>Demontáž lešení řadového modulového lehkého zatížení do 200 kg/m2 š do 0,9 m v do 10 m</t>
  </si>
  <si>
    <t>62</t>
  </si>
  <si>
    <t>944511111</t>
  </si>
  <si>
    <t>Montáž ochranné sítě z textilie z umělých vláken</t>
  </si>
  <si>
    <t>64</t>
  </si>
  <si>
    <t>33</t>
  </si>
  <si>
    <t>944511211</t>
  </si>
  <si>
    <t>Příplatek k ochranné síti za první a ZKD den použití</t>
  </si>
  <si>
    <t>66</t>
  </si>
  <si>
    <t>944511811</t>
  </si>
  <si>
    <t>Demontáž ochranné sítě z textilie z umělých vláken</t>
  </si>
  <si>
    <t>68</t>
  </si>
  <si>
    <t>35</t>
  </si>
  <si>
    <t>949101111</t>
  </si>
  <si>
    <t>Lešení pomocné pro objekty pozemních staveb s lešeňovou podlahou v do 1,9 m zatížení do 150 kg/m2</t>
  </si>
  <si>
    <t>70</t>
  </si>
  <si>
    <t>997</t>
  </si>
  <si>
    <t>Přesun sutě</t>
  </si>
  <si>
    <t>997002611</t>
  </si>
  <si>
    <t>Nakládání suti a vybouraných hmot</t>
  </si>
  <si>
    <t>72</t>
  </si>
  <si>
    <t>37</t>
  </si>
  <si>
    <t>997013211</t>
  </si>
  <si>
    <t>Vnitrostaveništní doprava suti a vybouraných hmot pro budovy v do 6 m ručně</t>
  </si>
  <si>
    <t>74</t>
  </si>
  <si>
    <t>997013219</t>
  </si>
  <si>
    <t>Příplatek k vnitrostaveništní dopravě suti a vybouraných hmot za zvětšenou dopravu suti ZKD 10 m</t>
  </si>
  <si>
    <t>76</t>
  </si>
  <si>
    <t>39</t>
  </si>
  <si>
    <t>997013501</t>
  </si>
  <si>
    <t>Odvoz suti a vybouraných hmot na skládku nebo meziskládku do 1 km se složením</t>
  </si>
  <si>
    <t>78</t>
  </si>
  <si>
    <t>997013509</t>
  </si>
  <si>
    <t>Příplatek k odvozu suti a vybouraných hmot na skládku ZKD 1 km přes 1 km</t>
  </si>
  <si>
    <t>80</t>
  </si>
  <si>
    <t>41</t>
  </si>
  <si>
    <t>997013631</t>
  </si>
  <si>
    <t>Poplatek za uložení na skládce (skládkovné) stavebního odpadu směsného kód odpadu 17 09 04</t>
  </si>
  <si>
    <t>82</t>
  </si>
  <si>
    <t>997013821</t>
  </si>
  <si>
    <t>Poplatek za uložení na skládce (skládkovné) stavebního odpadu s obsahem azbestu kód odpadu 17 06 05</t>
  </si>
  <si>
    <t>84</t>
  </si>
  <si>
    <t>998</t>
  </si>
  <si>
    <t>Přesun hmot</t>
  </si>
  <si>
    <t>43</t>
  </si>
  <si>
    <t>998018001</t>
  </si>
  <si>
    <t>Přesun hmot ruční pro budovy v do 6 m</t>
  </si>
  <si>
    <t>86</t>
  </si>
  <si>
    <t>PSV</t>
  </si>
  <si>
    <t>Práce a dodávky PSV</t>
  </si>
  <si>
    <t>711</t>
  </si>
  <si>
    <t>Izolace proti vodě, vlhkosti a plynům</t>
  </si>
  <si>
    <t>711161273</t>
  </si>
  <si>
    <t>Provedení izolace proti zemní vlhkosti svislé z nopové fólie</t>
  </si>
  <si>
    <t>88</t>
  </si>
  <si>
    <t>45</t>
  </si>
  <si>
    <t>28323005</t>
  </si>
  <si>
    <t>fólie profilovaná (nopová) drenážní HDPE s výškou nopů 8mm</t>
  </si>
  <si>
    <t>90</t>
  </si>
  <si>
    <t>998711201</t>
  </si>
  <si>
    <t>Přesun hmot procentní pro izolace proti vodě, vlhkosti a plynům v objektech v do 6 m</t>
  </si>
  <si>
    <t>%</t>
  </si>
  <si>
    <t>92</t>
  </si>
  <si>
    <t>741</t>
  </si>
  <si>
    <t>Elektroinstalace - silnoproud</t>
  </si>
  <si>
    <t>47</t>
  </si>
  <si>
    <t>741372831</t>
  </si>
  <si>
    <t>Demontáž svítidla průmyslového výbojkového venkovního na stožáru do 3 m bez zachováním funkčnosti</t>
  </si>
  <si>
    <t>kus</t>
  </si>
  <si>
    <t>741371102</t>
  </si>
  <si>
    <t>Montáž svítidlo zářivkové průmyslové stropní přisazené 1 zdroj s krytem</t>
  </si>
  <si>
    <t>96</t>
  </si>
  <si>
    <t>49</t>
  </si>
  <si>
    <t>34774000</t>
  </si>
  <si>
    <t>svítidlo veřejného osvětlení na výložník zdroj LED 29,6W 3054lm 4000K</t>
  </si>
  <si>
    <t>98</t>
  </si>
  <si>
    <t>210204103</t>
  </si>
  <si>
    <t>Montáž výložníků osvětlení jednoramenných sloupových hmotnosti do 35 kg</t>
  </si>
  <si>
    <t>100</t>
  </si>
  <si>
    <t>51</t>
  </si>
  <si>
    <t>34844463</t>
  </si>
  <si>
    <t>výložník osvětlovacích stožárů dvojitý přímý</t>
  </si>
  <si>
    <t>102</t>
  </si>
  <si>
    <t>210202023</t>
  </si>
  <si>
    <t>Montáž svítidlo výbojkové průmyslové stropní závěsné na oko do 10 kg</t>
  </si>
  <si>
    <t>104</t>
  </si>
  <si>
    <t>53</t>
  </si>
  <si>
    <t>34833206</t>
  </si>
  <si>
    <t>svítidlo zářivkové průmyslové prachotěsné IP54, 2x36W, délka 1280mm</t>
  </si>
  <si>
    <t>106</t>
  </si>
  <si>
    <t>741810001</t>
  </si>
  <si>
    <t>Celková prohlídka elektrického rozvodu a zařízení do 100 000,- Kč</t>
  </si>
  <si>
    <t>108</t>
  </si>
  <si>
    <t>55</t>
  </si>
  <si>
    <t>998741201</t>
  </si>
  <si>
    <t>Přesun hmot procentní pro silnoproud v objektech v do 6 m</t>
  </si>
  <si>
    <t>110</t>
  </si>
  <si>
    <t>762</t>
  </si>
  <si>
    <t>Konstrukce tesařské</t>
  </si>
  <si>
    <t>762331932</t>
  </si>
  <si>
    <t>Vyřezání části střešní vazby průřezové plochy řeziva do 288 cm2 délky do 5 m</t>
  </si>
  <si>
    <t>112</t>
  </si>
  <si>
    <t>57</t>
  </si>
  <si>
    <t>762332923</t>
  </si>
  <si>
    <t>Doplnění části střešní vazby hranoly průřezové plochy do 288 cm2 včetně materiálu</t>
  </si>
  <si>
    <t>114</t>
  </si>
  <si>
    <t>762341210</t>
  </si>
  <si>
    <t>Montáž bednění střech rovných a šikmých sklonu do 60° z hrubých prken na sraz</t>
  </si>
  <si>
    <t>116</t>
  </si>
  <si>
    <t>59</t>
  </si>
  <si>
    <t>60511125</t>
  </si>
  <si>
    <t>řezivo stavební fošny prismované středové š do 160mm dl 2-5m</t>
  </si>
  <si>
    <t>118</t>
  </si>
  <si>
    <t>762341811</t>
  </si>
  <si>
    <t>Demontáž bednění střech z prken</t>
  </si>
  <si>
    <t>120</t>
  </si>
  <si>
    <t>61</t>
  </si>
  <si>
    <t>998762201</t>
  </si>
  <si>
    <t>Přesun hmot procentní pro kce tesařské v objektech v do 6 m</t>
  </si>
  <si>
    <t>122</t>
  </si>
  <si>
    <t>764</t>
  </si>
  <si>
    <t>Konstrukce klempířské</t>
  </si>
  <si>
    <t>764002801</t>
  </si>
  <si>
    <t>Demontáž závětrné lišty do suti</t>
  </si>
  <si>
    <t>124</t>
  </si>
  <si>
    <t>63</t>
  </si>
  <si>
    <t>764002812</t>
  </si>
  <si>
    <t>Demontáž okapového plechu do suti v krytině skládané</t>
  </si>
  <si>
    <t>126</t>
  </si>
  <si>
    <t>764002851</t>
  </si>
  <si>
    <t>Demontáž oplechování parapetů do suti</t>
  </si>
  <si>
    <t>128</t>
  </si>
  <si>
    <t>65</t>
  </si>
  <si>
    <t>764004801</t>
  </si>
  <si>
    <t>Demontáž podokapního žlabu do suti</t>
  </si>
  <si>
    <t>130</t>
  </si>
  <si>
    <t>764004861</t>
  </si>
  <si>
    <t>Demontáž svodu do suti</t>
  </si>
  <si>
    <t>132</t>
  </si>
  <si>
    <t>67</t>
  </si>
  <si>
    <t>764212606</t>
  </si>
  <si>
    <t>Oplechování úžlabí z Pz s povrchovou úpravou rš 500 mm</t>
  </si>
  <si>
    <t>134</t>
  </si>
  <si>
    <t>764212633</t>
  </si>
  <si>
    <t>Oplechování štítu závětrnou lištou z Pz s povrchovou úpravou rš 250 mm</t>
  </si>
  <si>
    <t>136</t>
  </si>
  <si>
    <t>69</t>
  </si>
  <si>
    <t>764212663</t>
  </si>
  <si>
    <t>Oplechování rovné okapové hrany z Pz s povrchovou úpravou rš 250 mm</t>
  </si>
  <si>
    <t>138</t>
  </si>
  <si>
    <t>764213652</t>
  </si>
  <si>
    <t>Střešní výlez pro krytinu skládanou nebo plechovou z Pz s povrchovou úpravou</t>
  </si>
  <si>
    <t>140</t>
  </si>
  <si>
    <t>71</t>
  </si>
  <si>
    <t>764216603</t>
  </si>
  <si>
    <t>Oplechování rovných parapetů mechanicky kotvené z Pz s povrchovou úpravou rš 250 mm</t>
  </si>
  <si>
    <t>142</t>
  </si>
  <si>
    <t>764314656</t>
  </si>
  <si>
    <t>Lemování sloupků komín lávek z Pz s povrch úprav střech s krytinou skládanou, plechovou rš 500x500 mm</t>
  </si>
  <si>
    <t>144</t>
  </si>
  <si>
    <t>73</t>
  </si>
  <si>
    <t>764315421</t>
  </si>
  <si>
    <t>Lemování trub, konzol nebo držáků z Pz plechu střech s krytinou skládanou průměru do 75 mm</t>
  </si>
  <si>
    <t>146</t>
  </si>
  <si>
    <t>764511602</t>
  </si>
  <si>
    <t>Žlab podokapní půlkruhový z Pz s povrchovou úpravou rš 330 mm</t>
  </si>
  <si>
    <t>148</t>
  </si>
  <si>
    <t>75</t>
  </si>
  <si>
    <t>764518622</t>
  </si>
  <si>
    <t>Svody kruhové včetně objímek, kolen, odskoků z Pz s povrchovou úpravou průměru 100 mm</t>
  </si>
  <si>
    <t>150</t>
  </si>
  <si>
    <t>764541346</t>
  </si>
  <si>
    <t>Kotlík oválný (trychtýřový) pro podokapní žlaby z TiZn lesklého plechu 330/100 mm</t>
  </si>
  <si>
    <t>152</t>
  </si>
  <si>
    <t>77</t>
  </si>
  <si>
    <t>998764201</t>
  </si>
  <si>
    <t>Přesun hmot procentní pro konstrukce klempířské v objektech v do 6 m</t>
  </si>
  <si>
    <t>154</t>
  </si>
  <si>
    <t>765</t>
  </si>
  <si>
    <t>Krytina skládaná</t>
  </si>
  <si>
    <t>765131803</t>
  </si>
  <si>
    <t>Demontáž azbestocementové skládané krytiny sklonu do 30° do suti</t>
  </si>
  <si>
    <t>156</t>
  </si>
  <si>
    <t>79</t>
  </si>
  <si>
    <t>765131843</t>
  </si>
  <si>
    <t>Příplatek k cenám demontáže skládané azbestocementové krytiny za sklon přes 30°</t>
  </si>
  <si>
    <t>158</t>
  </si>
  <si>
    <t>765 01</t>
  </si>
  <si>
    <t>příplatek za použití ochaných prostředků a zvýšenou pracnost pracovníků při demontáži střešní krytiny</t>
  </si>
  <si>
    <t>kpl</t>
  </si>
  <si>
    <t>160</t>
  </si>
  <si>
    <t>81</t>
  </si>
  <si>
    <t>765131823</t>
  </si>
  <si>
    <t>Demontáž hřebene nebo nároží z hřebenáčů azbestocementové skládané krytiny sklonu do 30° do suti</t>
  </si>
  <si>
    <t>162</t>
  </si>
  <si>
    <t>765131853</t>
  </si>
  <si>
    <t>Příplatek k cenám demontáže hřebene nebo nároží skládané azbestocementové krytiny za sklon přes 30°</t>
  </si>
  <si>
    <t>164</t>
  </si>
  <si>
    <t>83</t>
  </si>
  <si>
    <t>765135041</t>
  </si>
  <si>
    <t>Montáž protisněhového háku skládané vláknocementové krytiny</t>
  </si>
  <si>
    <t>166</t>
  </si>
  <si>
    <t>59161158</t>
  </si>
  <si>
    <t>hák protisněhový 400mm barevný,pro vláknocementové krytiny</t>
  </si>
  <si>
    <t>168</t>
  </si>
  <si>
    <t>85</t>
  </si>
  <si>
    <t>765191001</t>
  </si>
  <si>
    <t>Montáž pojistné hydroizolační nebo parotěsné fólie kladené ve sklonu do 20° lepením na bednění nebo izolaci</t>
  </si>
  <si>
    <t>170</t>
  </si>
  <si>
    <t>62853003</t>
  </si>
  <si>
    <t>pás asfaltový natavitelný modifikovaný SBS tl 3,5mm s vložkou ze skleněné tkaniny a spalitelnou PE fólií nebo jemnozrnným minerálním posypem na horním povrchu</t>
  </si>
  <si>
    <t>172</t>
  </si>
  <si>
    <t>87</t>
  </si>
  <si>
    <t>765161x01</t>
  </si>
  <si>
    <t>Montáž krytiny z recyklované plastu, imitace břidlice tl. 3 mm do 30°jednoduché krytí z pravoúhlých formátů do 20ks/m2</t>
  </si>
  <si>
    <t>174</t>
  </si>
  <si>
    <t>58389x01.1</t>
  </si>
  <si>
    <t>krytina z recyklovaného plastu jednoduché krytí šestihran 40x40cm</t>
  </si>
  <si>
    <t>ks</t>
  </si>
  <si>
    <t>176</t>
  </si>
  <si>
    <t>89</t>
  </si>
  <si>
    <t>59161003</t>
  </si>
  <si>
    <t>spona vichrová Cu D 2x20mm pro vláknocementové krytiny</t>
  </si>
  <si>
    <t>100 kus</t>
  </si>
  <si>
    <t>178</t>
  </si>
  <si>
    <t>765191091</t>
  </si>
  <si>
    <t>Příplatek k cenám montáž pojistné hydroizolační nebo parotěsné fólie za sklon přes 30°</t>
  </si>
  <si>
    <t>180</t>
  </si>
  <si>
    <t>91</t>
  </si>
  <si>
    <t>765191911</t>
  </si>
  <si>
    <t>Demontáž pojistné hydroizolační fólie kladené ve sklonu přes 30°</t>
  </si>
  <si>
    <t>182</t>
  </si>
  <si>
    <t>765192001</t>
  </si>
  <si>
    <t>Nouzové (provizorní) zakrytí střechy plachtou</t>
  </si>
  <si>
    <t>184</t>
  </si>
  <si>
    <t>93</t>
  </si>
  <si>
    <t>765192811</t>
  </si>
  <si>
    <t>Demontáž střešního výlezu jakkékoliv plochy</t>
  </si>
  <si>
    <t>186</t>
  </si>
  <si>
    <t>998765201</t>
  </si>
  <si>
    <t>Přesun hmot procentní pro krytiny skládané v objektech v do 6 m</t>
  </si>
  <si>
    <t>188</t>
  </si>
  <si>
    <t>766</t>
  </si>
  <si>
    <t>Konstrukce truhlářské</t>
  </si>
  <si>
    <t>95</t>
  </si>
  <si>
    <t>766441811</t>
  </si>
  <si>
    <t>Demontáž parapetních desek dřevěných nebo plastových šířky do 300 mm délky do 1m</t>
  </si>
  <si>
    <t>190</t>
  </si>
  <si>
    <t>766441821</t>
  </si>
  <si>
    <t>Demontáž parapetních desek dřevěných nebo plastových šířky do 300 mm délky přes 1m</t>
  </si>
  <si>
    <t>192</t>
  </si>
  <si>
    <t>97</t>
  </si>
  <si>
    <t>766694121</t>
  </si>
  <si>
    <t>Montáž parapetních desek dřevěných nebo plastových šířky přes 30 cm délky do 1,0 m</t>
  </si>
  <si>
    <t>194</t>
  </si>
  <si>
    <t>766694122</t>
  </si>
  <si>
    <t>Montáž parapetních dřevěných nebo plastových šířky přes 30 cm délky do 1,6 m</t>
  </si>
  <si>
    <t>196</t>
  </si>
  <si>
    <t>99</t>
  </si>
  <si>
    <t>61140082</t>
  </si>
  <si>
    <t>parapet plastový vnitřní – š 400mm, barva bílá</t>
  </si>
  <si>
    <t>198</t>
  </si>
  <si>
    <t>60794121</t>
  </si>
  <si>
    <t>koncovka PVC k parapetním dřevotřískovým deskám 600mm</t>
  </si>
  <si>
    <t>200</t>
  </si>
  <si>
    <t>101</t>
  </si>
  <si>
    <t>766691911</t>
  </si>
  <si>
    <t>Vyvěšení nebo zavěšení dřevěných křídel oken pl do 1,5 m2</t>
  </si>
  <si>
    <t>202</t>
  </si>
  <si>
    <t>766622131</t>
  </si>
  <si>
    <t>Montáž plastových oken plochy přes 1 m2 otevíravých výšky do 1,5 m s rámem do zdiva</t>
  </si>
  <si>
    <t>204</t>
  </si>
  <si>
    <t>103</t>
  </si>
  <si>
    <t>766622132</t>
  </si>
  <si>
    <t>Montáž plastových oken plochy přes 1 m2 otevíravých výšky do 2,5 m s rámem do zdiva</t>
  </si>
  <si>
    <t>206</t>
  </si>
  <si>
    <t>766622216</t>
  </si>
  <si>
    <t>Montáž plastových oken plochy do 1 m2 otevíravých s rámem do zdiva</t>
  </si>
  <si>
    <t>208</t>
  </si>
  <si>
    <t>105</t>
  </si>
  <si>
    <t>766629639</t>
  </si>
  <si>
    <t>Montáž těsnění připojovací spáry parapetu těsnící fólií</t>
  </si>
  <si>
    <t>210</t>
  </si>
  <si>
    <t>766629651</t>
  </si>
  <si>
    <t>Montáž těsnění připojovací spáry ostění nebo nadpraží těsnící fólií</t>
  </si>
  <si>
    <t>212</t>
  </si>
  <si>
    <t>107</t>
  </si>
  <si>
    <t>28355025</t>
  </si>
  <si>
    <t>fólie těsnící š 90mm pro vnitřní parotěsnou připojovací spáru otvorových výplní při předsazené montáži</t>
  </si>
  <si>
    <t>214</t>
  </si>
  <si>
    <t>766622O01</t>
  </si>
  <si>
    <t>Dodávka atypického okna plastového, pětikomorový systém s ocelovou výztuhou a celoobvodovým kováním členěného dle stávajícího stavu otevíravo sklopného,zaskleno izolačním dvousklem s teplých rámečkem, barva bílá, rozměry 1850/1850 mm</t>
  </si>
  <si>
    <t>216</t>
  </si>
  <si>
    <t>109</t>
  </si>
  <si>
    <t>766622O02</t>
  </si>
  <si>
    <t xml:space="preserve">Dodávka atypického okna plastového, pětikomorový systém s ocelovou výztuhou a celoobvodovým kováním členěného dle stávajícího stavu otevíravo sklopného,zaskleno izolačním dvousklem s teplých rámečkem, barva bílá,  rozměry 1230/1870 mm</t>
  </si>
  <si>
    <t>218</t>
  </si>
  <si>
    <t>766622O03</t>
  </si>
  <si>
    <t xml:space="preserve">Dodávka atypického okna plastového, pětikomorový systém s ocelovou výztuhou a celoobvodovým kováním členěného dle stávajícího stavu otevíravo sklopného,zaskleno izolačním dvousklem s teplých rámečkem, barva bílá,  rozměry 820/650 mm</t>
  </si>
  <si>
    <t>220</t>
  </si>
  <si>
    <t>111</t>
  </si>
  <si>
    <t>766622O04b</t>
  </si>
  <si>
    <t xml:space="preserve">Dodávka atypického okna plastového, pětikomorový systém s ocelovou výztuhou a celoobvodovým kováním členěného dle stávajícího stavu otevíravo sklopného,zaskleno izolačním dvousklem s teplých rámečkem, barva bílá,  rozměry 650/440 mm</t>
  </si>
  <si>
    <t>222</t>
  </si>
  <si>
    <t>766622O05</t>
  </si>
  <si>
    <t xml:space="preserve">Dodávka atypického okna plastového, pětikomorový systém s ocelovou výztuhou a celoobvodovým kováním členěného dle stávajícího stavu otevíravo sklopného,zaskleno izolačním dvousklem s teplých rámečkem, barva bílá,  rozměry 1290/800 mm</t>
  </si>
  <si>
    <t>224</t>
  </si>
  <si>
    <t>113</t>
  </si>
  <si>
    <t>766622O06</t>
  </si>
  <si>
    <t>Dodávka atypického okna plastového, pětikomorový systém s ocelovou výztuhou a celoobvodovým kováním členěného dle stávajícího stavu otevíravo sklopného,zaskleno izolačním dvousklem s teplých rámečkem, barva bílá, rozměry 1840/1870 mm</t>
  </si>
  <si>
    <t>226</t>
  </si>
  <si>
    <t>766622O07</t>
  </si>
  <si>
    <t>Dodávka atypického okna plastového, pětikomorový systém s ocelovou výztuhou a celoobvodovým kováním členěného dle stávajícího stavu otevíravo sklopného,zaskleno izolačním dvousklem s teplých rámečkem, barva bílá, rozměry 1850/1250 mm</t>
  </si>
  <si>
    <t>228</t>
  </si>
  <si>
    <t>115</t>
  </si>
  <si>
    <t>766622O08</t>
  </si>
  <si>
    <t>Dodávka atypického okna plastového, pětikomorový systém s ocelovou výztuhou a celoobvodovým kováním členěného dle stávajícího stavu otevíravo sklopného,zaskleno izolačním dvousklem s teplých rámečkem, barva bílá, rozměry 650/830 mm</t>
  </si>
  <si>
    <t>230</t>
  </si>
  <si>
    <t>766622O09</t>
  </si>
  <si>
    <t>Dodávka atypického okna plastového, pětikomorový systém s ocelovou výztuhou a celoobvodovým kováním členěného dle stávajícího stavu otevíravo sklopného,zaskleno izolačním dvousklem s teplých rámečkem, barva bílá, rozměry 500/350 mm</t>
  </si>
  <si>
    <t>232</t>
  </si>
  <si>
    <t>117</t>
  </si>
  <si>
    <t>766641132</t>
  </si>
  <si>
    <t>Montáž balkónových dveří zdvojených jednokřídlových s nadsvětlíkem včetně rámu do zdiva</t>
  </si>
  <si>
    <t>234</t>
  </si>
  <si>
    <t>766691914</t>
  </si>
  <si>
    <t>Vyvěšení nebo zavěšení dřevěných křídel dveří pl do 2 m2</t>
  </si>
  <si>
    <t>236</t>
  </si>
  <si>
    <t>119</t>
  </si>
  <si>
    <t>766641D01</t>
  </si>
  <si>
    <t>Dodávka atypických dveří vchodových s nadsvětlíkem, dveře s plnou výplní, nadsvětlík dvojsklo vzor kůra, celoobvodové kování klika/koule rozměry 1150/2950mm</t>
  </si>
  <si>
    <t>238</t>
  </si>
  <si>
    <t>766641D02</t>
  </si>
  <si>
    <t>Dodávka atypických dveří vchodových s plnou výplní, celoobvodové kování klika/koule rozměry 1150/2100 mm</t>
  </si>
  <si>
    <t>240</t>
  </si>
  <si>
    <t>121</t>
  </si>
  <si>
    <t>766641131</t>
  </si>
  <si>
    <t>Montáž balkónových dveří zdvojených jednokřídlových bez nadsvětlíku včetně rámu do zdiva</t>
  </si>
  <si>
    <t>242</t>
  </si>
  <si>
    <t>766641D03</t>
  </si>
  <si>
    <t>Dodávka atypických dveří vchodových s plnou výplní, celoobvodové kování klika/koule rozměry 1150/2500 mm</t>
  </si>
  <si>
    <t>244</t>
  </si>
  <si>
    <t>123</t>
  </si>
  <si>
    <t>998766201</t>
  </si>
  <si>
    <t>Přesun hmot procentní pro konstrukce truhlářské v objektech v do 6 m</t>
  </si>
  <si>
    <t>246</t>
  </si>
  <si>
    <t>767</t>
  </si>
  <si>
    <t>Konstrukce zámečnické</t>
  </si>
  <si>
    <t>spec 2</t>
  </si>
  <si>
    <t>Montáž prosvětlené tabule</t>
  </si>
  <si>
    <t>248</t>
  </si>
  <si>
    <t>125</t>
  </si>
  <si>
    <t>76716-Z/03</t>
  </si>
  <si>
    <t>D+M 4* nenasvětlená tabule s názvem stanice 2,2*0,6m, dle požadavků aktualní směrnice</t>
  </si>
  <si>
    <t>250</t>
  </si>
  <si>
    <t>spec 4</t>
  </si>
  <si>
    <t>D+M montážní materiál</t>
  </si>
  <si>
    <t>252</t>
  </si>
  <si>
    <t>127</t>
  </si>
  <si>
    <t>767661811</t>
  </si>
  <si>
    <t>Demontáž mříží pevných nebo otevíravých</t>
  </si>
  <si>
    <t>254</t>
  </si>
  <si>
    <t>76766210M</t>
  </si>
  <si>
    <t>Mříž do okna pevná</t>
  </si>
  <si>
    <t>256</t>
  </si>
  <si>
    <t>129</t>
  </si>
  <si>
    <t>767662110</t>
  </si>
  <si>
    <t>Montáž mříží pevných šroubovaných</t>
  </si>
  <si>
    <t>258</t>
  </si>
  <si>
    <t>767810R01</t>
  </si>
  <si>
    <t>Dodávka a montáž krytů větracích průduchů sklepa, rozměry 600x350 mm</t>
  </si>
  <si>
    <t>260</t>
  </si>
  <si>
    <t>131</t>
  </si>
  <si>
    <t>767810R02</t>
  </si>
  <si>
    <t>Dodávka a montáž větrací mřížky do štítu, rozměry 400x600 mm</t>
  </si>
  <si>
    <t>262</t>
  </si>
  <si>
    <t>767851104</t>
  </si>
  <si>
    <t>Montáž lávek komínových - kompletní celé lávky</t>
  </si>
  <si>
    <t>264</t>
  </si>
  <si>
    <t>133</t>
  </si>
  <si>
    <t>55344686</t>
  </si>
  <si>
    <t>lávka komínová 250x3000mm</t>
  </si>
  <si>
    <t>266</t>
  </si>
  <si>
    <t>55344684</t>
  </si>
  <si>
    <t>lávka komínová 250x2000mm</t>
  </si>
  <si>
    <t>268</t>
  </si>
  <si>
    <t>135</t>
  </si>
  <si>
    <t>55344690</t>
  </si>
  <si>
    <t>spojka lávky komínové sada 2 kusy</t>
  </si>
  <si>
    <t>sada</t>
  </si>
  <si>
    <t>270</t>
  </si>
  <si>
    <t>55344688</t>
  </si>
  <si>
    <t>šroub k lávce komínová sada 4 kusy</t>
  </si>
  <si>
    <t>272</t>
  </si>
  <si>
    <t>137</t>
  </si>
  <si>
    <t>767851803</t>
  </si>
  <si>
    <t>Demontáž komínových lávek - celé komínové lávky</t>
  </si>
  <si>
    <t>274</t>
  </si>
  <si>
    <t>767996701</t>
  </si>
  <si>
    <t>Demontáž atypických zámečnických konstrukcí řezáním hmotnosti jednotlivých dílů do 50 kg</t>
  </si>
  <si>
    <t>kg</t>
  </si>
  <si>
    <t>276</t>
  </si>
  <si>
    <t>139</t>
  </si>
  <si>
    <t>767996R01</t>
  </si>
  <si>
    <t>Demontáž stávajících prvků z fasády</t>
  </si>
  <si>
    <t>278</t>
  </si>
  <si>
    <t>998767201</t>
  </si>
  <si>
    <t>Přesun hmot procentní pro zámečnické konstrukce v objektech v do 6 m</t>
  </si>
  <si>
    <t>280</t>
  </si>
  <si>
    <t>783</t>
  </si>
  <si>
    <t>Dokončovací práce - nátěry</t>
  </si>
  <si>
    <t>141</t>
  </si>
  <si>
    <t>783201201</t>
  </si>
  <si>
    <t>Obroušení tesařských konstrukcí před provedením nátěru</t>
  </si>
  <si>
    <t>282</t>
  </si>
  <si>
    <t>783201403</t>
  </si>
  <si>
    <t>Oprášení tesařských konstrukcí před provedením nátěru</t>
  </si>
  <si>
    <t>284</t>
  </si>
  <si>
    <t>143</t>
  </si>
  <si>
    <t>783213021</t>
  </si>
  <si>
    <t>Napouštěcí dvojnásobný syntetický biodní nátěr tesařských prvků nezabudovaných do konstrukce</t>
  </si>
  <si>
    <t>286</t>
  </si>
  <si>
    <t>783214101</t>
  </si>
  <si>
    <t>Základní jednonásobný syntetický nátěr tesařských konstrukcí</t>
  </si>
  <si>
    <t>288</t>
  </si>
  <si>
    <t>145</t>
  </si>
  <si>
    <t>783218211</t>
  </si>
  <si>
    <t>Lakovací dvojnásobný syntetický nátěr s mezibroušením tesařských konstrukcí</t>
  </si>
  <si>
    <t>290</t>
  </si>
  <si>
    <t>783242131</t>
  </si>
  <si>
    <t>Tmelení spar nebo rohů tesařských konstrukcí polyuretanovým tmelem</t>
  </si>
  <si>
    <t>292</t>
  </si>
  <si>
    <t>147</t>
  </si>
  <si>
    <t>783252111</t>
  </si>
  <si>
    <t>Lokální tmelení tesařských konstrukcí do 30% plochy polyesterovým tmelem</t>
  </si>
  <si>
    <t>294</t>
  </si>
  <si>
    <t>783422101</t>
  </si>
  <si>
    <t>Tmelení klempířských konstrukcí silikonovým tmelem</t>
  </si>
  <si>
    <t>296</t>
  </si>
  <si>
    <t>149</t>
  </si>
  <si>
    <t>783501201</t>
  </si>
  <si>
    <t>Oškrábání krytiny před provedením nátěru sklonu do 10°</t>
  </si>
  <si>
    <t>298</t>
  </si>
  <si>
    <t>783501301</t>
  </si>
  <si>
    <t>Odrezivění krytiny před provedením nátěru sklonu do 10°</t>
  </si>
  <si>
    <t>300</t>
  </si>
  <si>
    <t>151</t>
  </si>
  <si>
    <t>783501303</t>
  </si>
  <si>
    <t>Odmaštění krytiny před provedením nátěru sklonu do 10°</t>
  </si>
  <si>
    <t>302</t>
  </si>
  <si>
    <t>783501601</t>
  </si>
  <si>
    <t>Osušení krytiny před provedením nátěru sklonu do 10°</t>
  </si>
  <si>
    <t>304</t>
  </si>
  <si>
    <t>153</t>
  </si>
  <si>
    <t>783513003</t>
  </si>
  <si>
    <t>Základní jednonásobný syntetický samozákladující nátěr krytiny z plechu sklonu do 10°</t>
  </si>
  <si>
    <t>306</t>
  </si>
  <si>
    <t>783513111</t>
  </si>
  <si>
    <t>Napouštěcí dvojnásobný syntetický nátěr vláknocementové krytiny sklonu do 30°</t>
  </si>
  <si>
    <t>308</t>
  </si>
  <si>
    <t>155</t>
  </si>
  <si>
    <t>783801403</t>
  </si>
  <si>
    <t>Oprášení omítek před provedením nátěru</t>
  </si>
  <si>
    <t>310</t>
  </si>
  <si>
    <t>783833153</t>
  </si>
  <si>
    <t>Penetrační silikátový nátěr hrubých betonových povrchů a hrubých, rýhovaných a škrábaných omítek</t>
  </si>
  <si>
    <t>312</t>
  </si>
  <si>
    <t>157</t>
  </si>
  <si>
    <t>783827523</t>
  </si>
  <si>
    <t>Krycí dvojnásobný silikátový nátěr hrubých betonových povrchů nebo hrubých omítek</t>
  </si>
  <si>
    <t>314</t>
  </si>
  <si>
    <t>784</t>
  </si>
  <si>
    <t>Dokončovací práce - malby a tapety</t>
  </si>
  <si>
    <t>784171101</t>
  </si>
  <si>
    <t>Zakrytí vnitřních podlah včetně pozdějšího odkrytí</t>
  </si>
  <si>
    <t>316</t>
  </si>
  <si>
    <t>159</t>
  </si>
  <si>
    <t>58124844</t>
  </si>
  <si>
    <t>fólie pro malířské potřeby zakrývací tl 25µ 4x5m</t>
  </si>
  <si>
    <t>318</t>
  </si>
  <si>
    <t>784181101</t>
  </si>
  <si>
    <t>Základní akrylátová jednonásobná penetrace podkladu v místnostech výšky do 3,80m</t>
  </si>
  <si>
    <t>320</t>
  </si>
  <si>
    <t>161</t>
  </si>
  <si>
    <t>784211111</t>
  </si>
  <si>
    <t>Dvojnásobné bílé malby ze směsí za mokra velmi dobře otěruvzdorných v místnostech výšky do 3,80 m</t>
  </si>
  <si>
    <t>322</t>
  </si>
  <si>
    <t>VRN</t>
  </si>
  <si>
    <t>Vedlejší rozpočtové náklady</t>
  </si>
  <si>
    <t>VRN3</t>
  </si>
  <si>
    <t>Zařízení staveniště</t>
  </si>
  <si>
    <t>030001000</t>
  </si>
  <si>
    <t>324</t>
  </si>
  <si>
    <t>VRN6</t>
  </si>
  <si>
    <t>Územní vlivy</t>
  </si>
  <si>
    <t>163</t>
  </si>
  <si>
    <t>060001000</t>
  </si>
  <si>
    <t>326</t>
  </si>
  <si>
    <t>Územní vlivy v lokalitě - umístění objektu v CHKO - dozory a vyjádření pracovníků CHKO.</t>
  </si>
  <si>
    <t>VRN7</t>
  </si>
  <si>
    <t>Provozní vlivy</t>
  </si>
  <si>
    <t>070001000</t>
  </si>
  <si>
    <t>328</t>
  </si>
  <si>
    <t>Provozní vlivy - stavební úpravy budou provádny za provozu. Řešení provozních opatření pro zachování provozu.</t>
  </si>
  <si>
    <t>02 - Střecha skladu</t>
  </si>
  <si>
    <t xml:space="preserve">    712 - Povlakové krytiny</t>
  </si>
  <si>
    <t>946112114</t>
  </si>
  <si>
    <t>Montáž pojízdných věží trubkových/dílcových š do 1,6 m dl do 3,2 m v do 4,5 m</t>
  </si>
  <si>
    <t>946112214</t>
  </si>
  <si>
    <t>Příplatek k pojízdným věžím š do 1,6 m dl do 3,2 m v do 4,5 m za první a ZKD den použití</t>
  </si>
  <si>
    <t>946112814</t>
  </si>
  <si>
    <t>Demontáž pojízdných věží trubkových/dílcových š do 1,6 m dl do 3,2 m v do 4,5 m</t>
  </si>
  <si>
    <t>997002511</t>
  </si>
  <si>
    <t>Vodorovné přemístění suti a vybouraných hmot bez naložení ale se složením a urovnáním do 1 km</t>
  </si>
  <si>
    <t>997002519</t>
  </si>
  <si>
    <t>Příplatek ZKD 1 km přemístění suti a vybouraných hmot</t>
  </si>
  <si>
    <t>997013847</t>
  </si>
  <si>
    <t>Poplatek za uložení na skládce (skládkovné) odpadu asfaltového s dehtem kód odpadu 17 03 01</t>
  </si>
  <si>
    <t>997013811</t>
  </si>
  <si>
    <t>Poplatek za uložení na skládce (skládkovné) stavebního odpadu dřevěného kód odpadu 17 02 01</t>
  </si>
  <si>
    <t>712</t>
  </si>
  <si>
    <t>Povlakové krytiny</t>
  </si>
  <si>
    <t>712300832</t>
  </si>
  <si>
    <t>Odstranění povlakové krytiny střech do 10° dvouvrstvé</t>
  </si>
  <si>
    <t>712331111</t>
  </si>
  <si>
    <t>Provedení povlakové krytiny střech do 10° podkladní vrstvy pásy na sucho samolepící</t>
  </si>
  <si>
    <t>VDG.144955</t>
  </si>
  <si>
    <t>podkladní pás asfaltový SBS modifikovaný VEDATOP® SU Nagelrand tl. 3 mm</t>
  </si>
  <si>
    <t>712331111A</t>
  </si>
  <si>
    <t>Provedení povlakové krytiny střech do 10°</t>
  </si>
  <si>
    <t>KVK.8336KP75</t>
  </si>
  <si>
    <t>ELASTODEK 40 SPECIAL ŠEDÝ</t>
  </si>
  <si>
    <t>998712201</t>
  </si>
  <si>
    <t>Přesun hmot procentní pro krytiny povlakové v objektech v do 6 m</t>
  </si>
  <si>
    <t>762341027</t>
  </si>
  <si>
    <t>Bednění střech rovných z desek OSB tl 25 mm na pero a drážku šroubovaných na krokve</t>
  </si>
  <si>
    <t>762822120</t>
  </si>
  <si>
    <t>Montáž stropního trámu z hraněného řeziva průřezové plochy do 288 cm2 s výměnami</t>
  </si>
  <si>
    <t>60512135</t>
  </si>
  <si>
    <t>hranol stavební řezivo průřezu do 288cm2 do dl 6m</t>
  </si>
  <si>
    <t>762822820</t>
  </si>
  <si>
    <t>Demontáž stropních trámů z hraněného řeziva průřezové plochy do 288 cm2</t>
  </si>
  <si>
    <t>764002811</t>
  </si>
  <si>
    <t>Demontáž okapového plechu do suti v krytině povlakové</t>
  </si>
  <si>
    <t>764212662</t>
  </si>
  <si>
    <t>Oplechování rovné okapové hrany z Pz s povrchovou úpravou rš 200 mm</t>
  </si>
  <si>
    <t>764314000 R</t>
  </si>
  <si>
    <t>Oplechování komínu</t>
  </si>
  <si>
    <t>03 - hromosvod</t>
  </si>
  <si>
    <t>HZS - Hodinové zúčtovací sazby</t>
  </si>
  <si>
    <t>945421110</t>
  </si>
  <si>
    <t>Hydraulická zvedací plošina na automobilovém podvozku výška zdvihu do 18 m včetně obsluhy</t>
  </si>
  <si>
    <t>hod</t>
  </si>
  <si>
    <t>741420001</t>
  </si>
  <si>
    <t>Montáž drát nebo lano hromosvodné svodové D do 10 mm s podpěrou</t>
  </si>
  <si>
    <t>35441077</t>
  </si>
  <si>
    <t>drát D 8mm AlMgSi</t>
  </si>
  <si>
    <t>741420021</t>
  </si>
  <si>
    <t>Montáž svorka hromosvodná se 2 šrouby</t>
  </si>
  <si>
    <t>35441885</t>
  </si>
  <si>
    <t>svorka spojovací pro lano D 8-10mm</t>
  </si>
  <si>
    <t>35441490</t>
  </si>
  <si>
    <t>podpěra vedení FeZn na hřebenáče a prejzovou krytinu 120mm</t>
  </si>
  <si>
    <t>741420022</t>
  </si>
  <si>
    <t>Montáž svorka hromosvodná se 3 šrouby</t>
  </si>
  <si>
    <t>35441875</t>
  </si>
  <si>
    <t>svorka křížová pro vodič D 6-10mm</t>
  </si>
  <si>
    <t>35441925</t>
  </si>
  <si>
    <t>svorka zkušební pro lano D 6-12mm, FeZn</t>
  </si>
  <si>
    <t>741420051</t>
  </si>
  <si>
    <t>Montáž vedení hromosvodné-úhelník nebo trubka s držáky do zdiva</t>
  </si>
  <si>
    <t>35441830</t>
  </si>
  <si>
    <t>úhelník ochranný na ochranu svodu - 1700mm, FeZn</t>
  </si>
  <si>
    <t>741420083</t>
  </si>
  <si>
    <t>Montáž vedení hromosvodné-štítek k označení svodu</t>
  </si>
  <si>
    <t>DTT104190</t>
  </si>
  <si>
    <t>Štítek - Štítek k označení svodu</t>
  </si>
  <si>
    <t>741421811</t>
  </si>
  <si>
    <t>Demontáž drátu nebo lana svodového vedení D do 8 mm kolmý svod</t>
  </si>
  <si>
    <t>741421831</t>
  </si>
  <si>
    <t>Demontáž drátu nebo lana svodového vedení D do 8 mm šikmá střecha</t>
  </si>
  <si>
    <t>741421843</t>
  </si>
  <si>
    <t>Demontáž svorky šroubové hromosvodné se 2 šrouby</t>
  </si>
  <si>
    <t>741421845</t>
  </si>
  <si>
    <t>Demontáž svorky šroubové hromosvodné se 3 šrouby a více šrouby</t>
  </si>
  <si>
    <t>741421851</t>
  </si>
  <si>
    <t>Demontáž vedení hromosvodné-podpěra střešní pod hřeben</t>
  </si>
  <si>
    <t>741421873</t>
  </si>
  <si>
    <t>Demontáž vedení hromosvodné-ochranného úhelníku délky přes 1,4 m</t>
  </si>
  <si>
    <t>741430004</t>
  </si>
  <si>
    <t>Montáž tyč jímací délky do 3 m na střešní hřeben</t>
  </si>
  <si>
    <t>35441050</t>
  </si>
  <si>
    <t>tyč jímací s kovaným hrotem 1000mm FeZn</t>
  </si>
  <si>
    <t>741820001</t>
  </si>
  <si>
    <t>Měření zemních odporů zemniče</t>
  </si>
  <si>
    <t>PODRMAT</t>
  </si>
  <si>
    <t>Podružný materiál</t>
  </si>
  <si>
    <t>HZS</t>
  </si>
  <si>
    <t>Hodinové zúčtovací sazby</t>
  </si>
  <si>
    <t>HZS2222</t>
  </si>
  <si>
    <t>Hodinová zúčtovací sazba elektrikář odborný</t>
  </si>
  <si>
    <t>262144</t>
  </si>
  <si>
    <t>04 - příprava vnitřních p...</t>
  </si>
  <si>
    <t xml:space="preserve">    742 - Elektroinstalace - slaboproud</t>
  </si>
  <si>
    <t>741120101</t>
  </si>
  <si>
    <t>Montáž vodič Cu izolovaný plný a laněný s PVC pláštěm žíla 0,15-16 mm2 zatažený (např. CY, CHAH-V)</t>
  </si>
  <si>
    <t>34109515</t>
  </si>
  <si>
    <t>kabel silový s Cu jádrem plochý 1kV 3x1,5mm2 (CYKYLo)</t>
  </si>
  <si>
    <t>742</t>
  </si>
  <si>
    <t>Elektroinstalace - slaboproud</t>
  </si>
  <si>
    <t>742110041</t>
  </si>
  <si>
    <t>Montáž lišt vkládacích pro slaboproud</t>
  </si>
  <si>
    <t>34571804</t>
  </si>
  <si>
    <t>lišta elektroinstalační nosná pro vnitřní vedení bez otvorů, 20x10mm</t>
  </si>
  <si>
    <t>742121001</t>
  </si>
  <si>
    <t>Montáž kabelů sdělovacích pro vnitřní rozvody do 15 žil</t>
  </si>
  <si>
    <t>34121015</t>
  </si>
  <si>
    <t>kabel sdělovací s Cu jádrem 4x2x0,5mm (SYKY)</t>
  </si>
  <si>
    <t>742190001</t>
  </si>
  <si>
    <t>Vyhledání vývodu nebo krabice pro slaboproud</t>
  </si>
  <si>
    <t>742190002</t>
  </si>
  <si>
    <t>Značení trasy vedení pro slaboproud</t>
  </si>
  <si>
    <t>998742201</t>
  </si>
  <si>
    <t>Přesun hmot procentní pro slaboproud v objektech v do 6 m</t>
  </si>
  <si>
    <t>76799-X/02</t>
  </si>
  <si>
    <t>Kompletní montáž + dodávka betonové lavičky s dřevěným sedákem a opěradlem</t>
  </si>
  <si>
    <t>76799-X/04</t>
  </si>
  <si>
    <t>Kompletní montáž + dodávka betonový koš včetně pozinkované vložky a stříšky bez popelníku v barvě oranžová</t>
  </si>
  <si>
    <t>IS-04</t>
  </si>
  <si>
    <t>Kompletní montáž + dodávka" IS/04" - informační tabule s jízdními řády, velikost a provedení dle požadavku investora, předpokládané rozměry cca 1300x750mm. Tabule bude kotvena na hmoždinky do niky stávajícího zazděného otvoru.</t>
  </si>
  <si>
    <t>998767101</t>
  </si>
  <si>
    <t>Přesun hmot pro zámečnické konstrukce stanovený z hmotnosti přesunovaného materiálu vodorovná dopravní vzdálenost do 50 m v objektech výšky do 6 m</t>
  </si>
  <si>
    <t>998767181</t>
  </si>
  <si>
    <t>Příplatek k přesunu hmot tonážní 767 prováděný bez použití mechanizace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</si>
</sst>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3110-20-145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Adrspach_ON - Oprava střechy, vnějšího pláště budovy a VPP, uprava vnitřnich prostor a dodání mobiliare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28. 1. 2021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Oprava fasády a strechy'!J30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Oprava fasády a strechy'!P139</f>
        <v>0</v>
      </c>
      <c r="AV95" s="125">
        <f>'01 - Oprava fasády a strechy'!J33</f>
        <v>0</v>
      </c>
      <c r="AW95" s="125">
        <f>'01 - Oprava fasády a strechy'!J34</f>
        <v>0</v>
      </c>
      <c r="AX95" s="125">
        <f>'01 - Oprava fasády a strechy'!J35</f>
        <v>0</v>
      </c>
      <c r="AY95" s="125">
        <f>'01 - Oprava fasády a strechy'!J36</f>
        <v>0</v>
      </c>
      <c r="AZ95" s="125">
        <f>'01 - Oprava fasády a strechy'!F33</f>
        <v>0</v>
      </c>
      <c r="BA95" s="125">
        <f>'01 - Oprava fasády a strechy'!F34</f>
        <v>0</v>
      </c>
      <c r="BB95" s="125">
        <f>'01 - Oprava fasády a strechy'!F35</f>
        <v>0</v>
      </c>
      <c r="BC95" s="125">
        <f>'01 - Oprava fasády a strechy'!F36</f>
        <v>0</v>
      </c>
      <c r="BD95" s="127">
        <f>'01 - Oprava fasády a strechy'!F37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Střecha skladu'!J30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'02 - Střecha skladu'!P127</f>
        <v>0</v>
      </c>
      <c r="AV96" s="125">
        <f>'02 - Střecha skladu'!J33</f>
        <v>0</v>
      </c>
      <c r="AW96" s="125">
        <f>'02 - Střecha skladu'!J34</f>
        <v>0</v>
      </c>
      <c r="AX96" s="125">
        <f>'02 - Střecha skladu'!J35</f>
        <v>0</v>
      </c>
      <c r="AY96" s="125">
        <f>'02 - Střecha skladu'!J36</f>
        <v>0</v>
      </c>
      <c r="AZ96" s="125">
        <f>'02 - Střecha skladu'!F33</f>
        <v>0</v>
      </c>
      <c r="BA96" s="125">
        <f>'02 - Střecha skladu'!F34</f>
        <v>0</v>
      </c>
      <c r="BB96" s="125">
        <f>'02 - Střecha skladu'!F35</f>
        <v>0</v>
      </c>
      <c r="BC96" s="125">
        <f>'02 - Střecha skladu'!F36</f>
        <v>0</v>
      </c>
      <c r="BD96" s="127">
        <f>'02 - Střecha skladu'!F37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hromosvod'!J30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'03 - hromosvod'!P125</f>
        <v>0</v>
      </c>
      <c r="AV97" s="125">
        <f>'03 - hromosvod'!J33</f>
        <v>0</v>
      </c>
      <c r="AW97" s="125">
        <f>'03 - hromosvod'!J34</f>
        <v>0</v>
      </c>
      <c r="AX97" s="125">
        <f>'03 - hromosvod'!J35</f>
        <v>0</v>
      </c>
      <c r="AY97" s="125">
        <f>'03 - hromosvod'!J36</f>
        <v>0</v>
      </c>
      <c r="AZ97" s="125">
        <f>'03 - hromosvod'!F33</f>
        <v>0</v>
      </c>
      <c r="BA97" s="125">
        <f>'03 - hromosvod'!F34</f>
        <v>0</v>
      </c>
      <c r="BB97" s="125">
        <f>'03 - hromosvod'!F35</f>
        <v>0</v>
      </c>
      <c r="BC97" s="125">
        <f>'03 - hromosvod'!F36</f>
        <v>0</v>
      </c>
      <c r="BD97" s="127">
        <f>'03 - hromosvod'!F37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'04 - příprava vnitřních p...'!J30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9">
        <v>0</v>
      </c>
      <c r="AT98" s="130">
        <f>ROUND(SUM(AV98:AW98),2)</f>
        <v>0</v>
      </c>
      <c r="AU98" s="131">
        <f>'04 - příprava vnitřních p...'!P123</f>
        <v>0</v>
      </c>
      <c r="AV98" s="130">
        <f>'04 - příprava vnitřních p...'!J33</f>
        <v>0</v>
      </c>
      <c r="AW98" s="130">
        <f>'04 - příprava vnitřních p...'!J34</f>
        <v>0</v>
      </c>
      <c r="AX98" s="130">
        <f>'04 - příprava vnitřních p...'!J35</f>
        <v>0</v>
      </c>
      <c r="AY98" s="130">
        <f>'04 - příprava vnitřních p...'!J36</f>
        <v>0</v>
      </c>
      <c r="AZ98" s="130">
        <f>'04 - příprava vnitřních p...'!F33</f>
        <v>0</v>
      </c>
      <c r="BA98" s="130">
        <f>'04 - příprava vnitřních p...'!F34</f>
        <v>0</v>
      </c>
      <c r="BB98" s="130">
        <f>'04 - příprava vnitřních p...'!F35</f>
        <v>0</v>
      </c>
      <c r="BC98" s="130">
        <f>'04 - příprava vnitřních p...'!F36</f>
        <v>0</v>
      </c>
      <c r="BD98" s="132">
        <f>'04 - příprava vnitřních p...'!F37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YvVuuc0Zljy5BE0OGY1h00PgOiTDRC2e6UxtMH4SfdolsLLoIGgxwJcGP1TUakS7o/kpSx43G4t+Ampd71Lb9A==" hashValue="0gXQtyEw2H/VDeUBzWUYEgFrS1VKPT+cdXb0eMFr5X5eDv0Zq26HuAdXN2J2Vi34nKQ6RXhr+fw0CEvQmPtkn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Oprava fasády a strechy'!C2" display="/"/>
    <hyperlink ref="A96" location="'02 - Střecha skladu'!C2" display="/"/>
    <hyperlink ref="A97" location="'03 - hromosvod'!C2" display="/"/>
    <hyperlink ref="A98" location="'04 - příprava vnitřních 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Adrspach_ON - Oprava střechy, vnějšího pláště budovy a VPP, uprava vnitřnich prostor a dodání mobiliare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ROUND(J139,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ROUND((SUM(BE139:BE490)),  2)</f>
        <v>0</v>
      </c>
      <c r="G33" s="35"/>
      <c r="H33" s="35"/>
      <c r="I33" s="152">
        <v>0.20999999999999999</v>
      </c>
      <c r="J33" s="151">
        <f>ROUND(((SUM(BE139:BE490))*I33),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ROUND((SUM(BF139:BF490)),  2)</f>
        <v>0</v>
      </c>
      <c r="G34" s="35"/>
      <c r="H34" s="35"/>
      <c r="I34" s="152">
        <v>0.14999999999999999</v>
      </c>
      <c r="J34" s="151">
        <f>ROUND(((SUM(BF139:BF490))*I34),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ROUND((SUM(BG139:BG490)),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ROUND((SUM(BH139:BH490)),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ROUND((SUM(BI139:BI490)),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Adrspach_ON - Oprava střechy, vnějšího pláště budovy a VPP, uprava vnitřnich prostor a dodání mobiliare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Oprava fasády a strechy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28. 1. 2021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J139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J140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J141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J152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J155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105</v>
      </c>
      <c r="E101" s="185"/>
      <c r="F101" s="185"/>
      <c r="G101" s="185"/>
      <c r="H101" s="185"/>
      <c r="I101" s="185"/>
      <c r="J101" s="186">
        <f>J166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106</v>
      </c>
      <c r="E102" s="185"/>
      <c r="F102" s="185"/>
      <c r="G102" s="185"/>
      <c r="H102" s="185"/>
      <c r="I102" s="185"/>
      <c r="J102" s="186">
        <f>J179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107</v>
      </c>
      <c r="E103" s="185"/>
      <c r="F103" s="185"/>
      <c r="G103" s="185"/>
      <c r="H103" s="185"/>
      <c r="I103" s="185"/>
      <c r="J103" s="186">
        <f>J202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108</v>
      </c>
      <c r="E104" s="185"/>
      <c r="F104" s="185"/>
      <c r="G104" s="185"/>
      <c r="H104" s="185"/>
      <c r="I104" s="185"/>
      <c r="J104" s="186">
        <f>J217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109</v>
      </c>
      <c r="E105" s="185"/>
      <c r="F105" s="185"/>
      <c r="G105" s="185"/>
      <c r="H105" s="185"/>
      <c r="I105" s="185"/>
      <c r="J105" s="186">
        <f>J232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6"/>
      <c r="C106" s="177"/>
      <c r="D106" s="178" t="s">
        <v>110</v>
      </c>
      <c r="E106" s="179"/>
      <c r="F106" s="179"/>
      <c r="G106" s="179"/>
      <c r="H106" s="179"/>
      <c r="I106" s="179"/>
      <c r="J106" s="180">
        <f>J235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2"/>
      <c r="C107" s="183"/>
      <c r="D107" s="184" t="s">
        <v>111</v>
      </c>
      <c r="E107" s="185"/>
      <c r="F107" s="185"/>
      <c r="G107" s="185"/>
      <c r="H107" s="185"/>
      <c r="I107" s="185"/>
      <c r="J107" s="186">
        <f>J236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112</v>
      </c>
      <c r="E108" s="185"/>
      <c r="F108" s="185"/>
      <c r="G108" s="185"/>
      <c r="H108" s="185"/>
      <c r="I108" s="185"/>
      <c r="J108" s="186">
        <f>J243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113</v>
      </c>
      <c r="E109" s="185"/>
      <c r="F109" s="185"/>
      <c r="G109" s="185"/>
      <c r="H109" s="185"/>
      <c r="I109" s="185"/>
      <c r="J109" s="186">
        <f>J262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114</v>
      </c>
      <c r="E110" s="185"/>
      <c r="F110" s="185"/>
      <c r="G110" s="185"/>
      <c r="H110" s="185"/>
      <c r="I110" s="185"/>
      <c r="J110" s="186">
        <f>J275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115</v>
      </c>
      <c r="E111" s="185"/>
      <c r="F111" s="185"/>
      <c r="G111" s="185"/>
      <c r="H111" s="185"/>
      <c r="I111" s="185"/>
      <c r="J111" s="186">
        <f>J308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116</v>
      </c>
      <c r="E112" s="185"/>
      <c r="F112" s="185"/>
      <c r="G112" s="185"/>
      <c r="H112" s="185"/>
      <c r="I112" s="185"/>
      <c r="J112" s="186">
        <f>J343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117</v>
      </c>
      <c r="E113" s="185"/>
      <c r="F113" s="185"/>
      <c r="G113" s="185"/>
      <c r="H113" s="185"/>
      <c r="I113" s="185"/>
      <c r="J113" s="186">
        <f>J402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118</v>
      </c>
      <c r="E114" s="185"/>
      <c r="F114" s="185"/>
      <c r="G114" s="185"/>
      <c r="H114" s="185"/>
      <c r="I114" s="185"/>
      <c r="J114" s="186">
        <f>J437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119</v>
      </c>
      <c r="E115" s="185"/>
      <c r="F115" s="185"/>
      <c r="G115" s="185"/>
      <c r="H115" s="185"/>
      <c r="I115" s="185"/>
      <c r="J115" s="186">
        <f>J472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6"/>
      <c r="C116" s="177"/>
      <c r="D116" s="178" t="s">
        <v>120</v>
      </c>
      <c r="E116" s="179"/>
      <c r="F116" s="179"/>
      <c r="G116" s="179"/>
      <c r="H116" s="179"/>
      <c r="I116" s="179"/>
      <c r="J116" s="180">
        <f>J481</f>
        <v>0</v>
      </c>
      <c r="K116" s="177"/>
      <c r="L116" s="181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2"/>
      <c r="C117" s="183"/>
      <c r="D117" s="184" t="s">
        <v>121</v>
      </c>
      <c r="E117" s="185"/>
      <c r="F117" s="185"/>
      <c r="G117" s="185"/>
      <c r="H117" s="185"/>
      <c r="I117" s="185"/>
      <c r="J117" s="186">
        <f>J482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122</v>
      </c>
      <c r="E118" s="185"/>
      <c r="F118" s="185"/>
      <c r="G118" s="185"/>
      <c r="H118" s="185"/>
      <c r="I118" s="185"/>
      <c r="J118" s="186">
        <f>J485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123</v>
      </c>
      <c r="E119" s="185"/>
      <c r="F119" s="185"/>
      <c r="G119" s="185"/>
      <c r="H119" s="185"/>
      <c r="I119" s="185"/>
      <c r="J119" s="186">
        <f>J488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63"/>
      <c r="C121" s="64"/>
      <c r="D121" s="64"/>
      <c r="E121" s="64"/>
      <c r="F121" s="64"/>
      <c r="G121" s="64"/>
      <c r="H121" s="64"/>
      <c r="I121" s="64"/>
      <c r="J121" s="64"/>
      <c r="K121" s="64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5" s="2" customFormat="1" ht="6.96" customHeight="1">
      <c r="A125" s="35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24.96" customHeight="1">
      <c r="A126" s="35"/>
      <c r="B126" s="36"/>
      <c r="C126" s="20" t="s">
        <v>124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16</v>
      </c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26.25" customHeight="1">
      <c r="A129" s="35"/>
      <c r="B129" s="36"/>
      <c r="C129" s="37"/>
      <c r="D129" s="37"/>
      <c r="E129" s="171" t="str">
        <f>E7</f>
        <v>Adrspach_ON - Oprava střechy, vnějšího pláště budovy a VPP, uprava vnitřnich prostor a dodání mobiliare</v>
      </c>
      <c r="F129" s="29"/>
      <c r="G129" s="29"/>
      <c r="H129" s="29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2" customHeight="1">
      <c r="A130" s="35"/>
      <c r="B130" s="36"/>
      <c r="C130" s="29" t="s">
        <v>94</v>
      </c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6.5" customHeight="1">
      <c r="A131" s="35"/>
      <c r="B131" s="36"/>
      <c r="C131" s="37"/>
      <c r="D131" s="37"/>
      <c r="E131" s="73" t="str">
        <f>E9</f>
        <v>01 - Oprava fasády a strechy</v>
      </c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2" customHeight="1">
      <c r="A133" s="35"/>
      <c r="B133" s="36"/>
      <c r="C133" s="29" t="s">
        <v>20</v>
      </c>
      <c r="D133" s="37"/>
      <c r="E133" s="37"/>
      <c r="F133" s="24" t="str">
        <f>F12</f>
        <v xml:space="preserve"> </v>
      </c>
      <c r="G133" s="37"/>
      <c r="H133" s="37"/>
      <c r="I133" s="29" t="s">
        <v>22</v>
      </c>
      <c r="J133" s="76" t="str">
        <f>IF(J12="","",J12)</f>
        <v>28. 1. 2021</v>
      </c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6.96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5.15" customHeight="1">
      <c r="A135" s="35"/>
      <c r="B135" s="36"/>
      <c r="C135" s="29" t="s">
        <v>24</v>
      </c>
      <c r="D135" s="37"/>
      <c r="E135" s="37"/>
      <c r="F135" s="24" t="str">
        <f>E15</f>
        <v xml:space="preserve"> </v>
      </c>
      <c r="G135" s="37"/>
      <c r="H135" s="37"/>
      <c r="I135" s="29" t="s">
        <v>29</v>
      </c>
      <c r="J135" s="33" t="str">
        <f>E21</f>
        <v xml:space="preserve"> </v>
      </c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5.15" customHeight="1">
      <c r="A136" s="35"/>
      <c r="B136" s="36"/>
      <c r="C136" s="29" t="s">
        <v>27</v>
      </c>
      <c r="D136" s="37"/>
      <c r="E136" s="37"/>
      <c r="F136" s="24" t="str">
        <f>IF(E18="","",E18)</f>
        <v>Vyplň údaj</v>
      </c>
      <c r="G136" s="37"/>
      <c r="H136" s="37"/>
      <c r="I136" s="29" t="s">
        <v>31</v>
      </c>
      <c r="J136" s="33" t="str">
        <f>E24</f>
        <v xml:space="preserve"> </v>
      </c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0.32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11" customFormat="1" ht="29.28" customHeight="1">
      <c r="A138" s="188"/>
      <c r="B138" s="189"/>
      <c r="C138" s="190" t="s">
        <v>125</v>
      </c>
      <c r="D138" s="191" t="s">
        <v>58</v>
      </c>
      <c r="E138" s="191" t="s">
        <v>54</v>
      </c>
      <c r="F138" s="191" t="s">
        <v>55</v>
      </c>
      <c r="G138" s="191" t="s">
        <v>126</v>
      </c>
      <c r="H138" s="191" t="s">
        <v>127</v>
      </c>
      <c r="I138" s="191" t="s">
        <v>128</v>
      </c>
      <c r="J138" s="192" t="s">
        <v>98</v>
      </c>
      <c r="K138" s="193" t="s">
        <v>129</v>
      </c>
      <c r="L138" s="194"/>
      <c r="M138" s="97" t="s">
        <v>1</v>
      </c>
      <c r="N138" s="98" t="s">
        <v>37</v>
      </c>
      <c r="O138" s="98" t="s">
        <v>130</v>
      </c>
      <c r="P138" s="98" t="s">
        <v>131</v>
      </c>
      <c r="Q138" s="98" t="s">
        <v>132</v>
      </c>
      <c r="R138" s="98" t="s">
        <v>133</v>
      </c>
      <c r="S138" s="98" t="s">
        <v>134</v>
      </c>
      <c r="T138" s="99" t="s">
        <v>135</v>
      </c>
      <c r="U138" s="188"/>
      <c r="V138" s="188"/>
      <c r="W138" s="188"/>
      <c r="X138" s="188"/>
      <c r="Y138" s="188"/>
      <c r="Z138" s="188"/>
      <c r="AA138" s="188"/>
      <c r="AB138" s="188"/>
      <c r="AC138" s="188"/>
      <c r="AD138" s="188"/>
      <c r="AE138" s="188"/>
    </row>
    <row r="139" s="2" customFormat="1" ht="22.8" customHeight="1">
      <c r="A139" s="35"/>
      <c r="B139" s="36"/>
      <c r="C139" s="104" t="s">
        <v>136</v>
      </c>
      <c r="D139" s="37"/>
      <c r="E139" s="37"/>
      <c r="F139" s="37"/>
      <c r="G139" s="37"/>
      <c r="H139" s="37"/>
      <c r="I139" s="37"/>
      <c r="J139" s="195">
        <f>BK139</f>
        <v>0</v>
      </c>
      <c r="K139" s="37"/>
      <c r="L139" s="41"/>
      <c r="M139" s="100"/>
      <c r="N139" s="196"/>
      <c r="O139" s="101"/>
      <c r="P139" s="197">
        <f>P140+P235+P481</f>
        <v>0</v>
      </c>
      <c r="Q139" s="101"/>
      <c r="R139" s="197">
        <f>R140+R235+R481</f>
        <v>0</v>
      </c>
      <c r="S139" s="101"/>
      <c r="T139" s="198">
        <f>T140+T235+T481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72</v>
      </c>
      <c r="AU139" s="14" t="s">
        <v>100</v>
      </c>
      <c r="BK139" s="199">
        <f>BK140+BK235+BK481</f>
        <v>0</v>
      </c>
    </row>
    <row r="140" s="12" customFormat="1" ht="25.92" customHeight="1">
      <c r="A140" s="12"/>
      <c r="B140" s="200"/>
      <c r="C140" s="201"/>
      <c r="D140" s="202" t="s">
        <v>72</v>
      </c>
      <c r="E140" s="203" t="s">
        <v>137</v>
      </c>
      <c r="F140" s="203" t="s">
        <v>138</v>
      </c>
      <c r="G140" s="201"/>
      <c r="H140" s="201"/>
      <c r="I140" s="204"/>
      <c r="J140" s="205">
        <f>BK140</f>
        <v>0</v>
      </c>
      <c r="K140" s="201"/>
      <c r="L140" s="206"/>
      <c r="M140" s="207"/>
      <c r="N140" s="208"/>
      <c r="O140" s="208"/>
      <c r="P140" s="209">
        <f>P141+P152+P155+P166+P179+P202+P217+P232</f>
        <v>0</v>
      </c>
      <c r="Q140" s="208"/>
      <c r="R140" s="209">
        <f>R141+R152+R155+R166+R179+R202+R217+R232</f>
        <v>0</v>
      </c>
      <c r="S140" s="208"/>
      <c r="T140" s="210">
        <f>T141+T152+T155+T166+T179+T202+T217+T232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81</v>
      </c>
      <c r="AT140" s="212" t="s">
        <v>72</v>
      </c>
      <c r="AU140" s="212" t="s">
        <v>73</v>
      </c>
      <c r="AY140" s="211" t="s">
        <v>139</v>
      </c>
      <c r="BK140" s="213">
        <f>BK141+BK152+BK155+BK166+BK179+BK202+BK217+BK232</f>
        <v>0</v>
      </c>
    </row>
    <row r="141" s="12" customFormat="1" ht="22.8" customHeight="1">
      <c r="A141" s="12"/>
      <c r="B141" s="200"/>
      <c r="C141" s="201"/>
      <c r="D141" s="202" t="s">
        <v>72</v>
      </c>
      <c r="E141" s="214" t="s">
        <v>81</v>
      </c>
      <c r="F141" s="214" t="s">
        <v>140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SUM(P142:P151)</f>
        <v>0</v>
      </c>
      <c r="Q141" s="208"/>
      <c r="R141" s="209">
        <f>SUM(R142:R151)</f>
        <v>0</v>
      </c>
      <c r="S141" s="208"/>
      <c r="T141" s="210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81</v>
      </c>
      <c r="AT141" s="212" t="s">
        <v>72</v>
      </c>
      <c r="AU141" s="212" t="s">
        <v>81</v>
      </c>
      <c r="AY141" s="211" t="s">
        <v>139</v>
      </c>
      <c r="BK141" s="213">
        <f>SUM(BK142:BK151)</f>
        <v>0</v>
      </c>
    </row>
    <row r="142" s="2" customFormat="1" ht="21.75" customHeight="1">
      <c r="A142" s="35"/>
      <c r="B142" s="36"/>
      <c r="C142" s="216" t="s">
        <v>81</v>
      </c>
      <c r="D142" s="216" t="s">
        <v>141</v>
      </c>
      <c r="E142" s="217" t="s">
        <v>142</v>
      </c>
      <c r="F142" s="218" t="s">
        <v>143</v>
      </c>
      <c r="G142" s="219" t="s">
        <v>144</v>
      </c>
      <c r="H142" s="220">
        <v>6.25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145</v>
      </c>
      <c r="AT142" s="228" t="s">
        <v>141</v>
      </c>
      <c r="AU142" s="228" t="s">
        <v>83</v>
      </c>
      <c r="AY142" s="14" t="s">
        <v>139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145</v>
      </c>
      <c r="BM142" s="228" t="s">
        <v>83</v>
      </c>
    </row>
    <row r="143" s="2" customFormat="1">
      <c r="A143" s="35"/>
      <c r="B143" s="36"/>
      <c r="C143" s="37"/>
      <c r="D143" s="230" t="s">
        <v>146</v>
      </c>
      <c r="E143" s="37"/>
      <c r="F143" s="231" t="s">
        <v>143</v>
      </c>
      <c r="G143" s="37"/>
      <c r="H143" s="37"/>
      <c r="I143" s="232"/>
      <c r="J143" s="37"/>
      <c r="K143" s="37"/>
      <c r="L143" s="41"/>
      <c r="M143" s="233"/>
      <c r="N143" s="234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146</v>
      </c>
      <c r="AU143" s="14" t="s">
        <v>83</v>
      </c>
    </row>
    <row r="144" s="2" customFormat="1" ht="21.75" customHeight="1">
      <c r="A144" s="35"/>
      <c r="B144" s="36"/>
      <c r="C144" s="216" t="s">
        <v>83</v>
      </c>
      <c r="D144" s="216" t="s">
        <v>141</v>
      </c>
      <c r="E144" s="217" t="s">
        <v>147</v>
      </c>
      <c r="F144" s="218" t="s">
        <v>148</v>
      </c>
      <c r="G144" s="219" t="s">
        <v>144</v>
      </c>
      <c r="H144" s="220">
        <v>6.25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145</v>
      </c>
      <c r="AT144" s="228" t="s">
        <v>141</v>
      </c>
      <c r="AU144" s="228" t="s">
        <v>83</v>
      </c>
      <c r="AY144" s="14" t="s">
        <v>139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145</v>
      </c>
      <c r="BM144" s="228" t="s">
        <v>145</v>
      </c>
    </row>
    <row r="145" s="2" customFormat="1">
      <c r="A145" s="35"/>
      <c r="B145" s="36"/>
      <c r="C145" s="37"/>
      <c r="D145" s="230" t="s">
        <v>146</v>
      </c>
      <c r="E145" s="37"/>
      <c r="F145" s="231" t="s">
        <v>148</v>
      </c>
      <c r="G145" s="37"/>
      <c r="H145" s="37"/>
      <c r="I145" s="232"/>
      <c r="J145" s="37"/>
      <c r="K145" s="37"/>
      <c r="L145" s="41"/>
      <c r="M145" s="233"/>
      <c r="N145" s="234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146</v>
      </c>
      <c r="AU145" s="14" t="s">
        <v>83</v>
      </c>
    </row>
    <row r="146" s="2" customFormat="1" ht="21.75" customHeight="1">
      <c r="A146" s="35"/>
      <c r="B146" s="36"/>
      <c r="C146" s="216" t="s">
        <v>149</v>
      </c>
      <c r="D146" s="216" t="s">
        <v>141</v>
      </c>
      <c r="E146" s="217" t="s">
        <v>150</v>
      </c>
      <c r="F146" s="218" t="s">
        <v>151</v>
      </c>
      <c r="G146" s="219" t="s">
        <v>144</v>
      </c>
      <c r="H146" s="220">
        <v>6.25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145</v>
      </c>
      <c r="AT146" s="228" t="s">
        <v>141</v>
      </c>
      <c r="AU146" s="228" t="s">
        <v>83</v>
      </c>
      <c r="AY146" s="14" t="s">
        <v>139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145</v>
      </c>
      <c r="BM146" s="228" t="s">
        <v>152</v>
      </c>
    </row>
    <row r="147" s="2" customFormat="1">
      <c r="A147" s="35"/>
      <c r="B147" s="36"/>
      <c r="C147" s="37"/>
      <c r="D147" s="230" t="s">
        <v>146</v>
      </c>
      <c r="E147" s="37"/>
      <c r="F147" s="231" t="s">
        <v>151</v>
      </c>
      <c r="G147" s="37"/>
      <c r="H147" s="37"/>
      <c r="I147" s="232"/>
      <c r="J147" s="37"/>
      <c r="K147" s="37"/>
      <c r="L147" s="41"/>
      <c r="M147" s="233"/>
      <c r="N147" s="234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146</v>
      </c>
      <c r="AU147" s="14" t="s">
        <v>83</v>
      </c>
    </row>
    <row r="148" s="2" customFormat="1" ht="21.75" customHeight="1">
      <c r="A148" s="35"/>
      <c r="B148" s="36"/>
      <c r="C148" s="216" t="s">
        <v>145</v>
      </c>
      <c r="D148" s="216" t="s">
        <v>141</v>
      </c>
      <c r="E148" s="217" t="s">
        <v>153</v>
      </c>
      <c r="F148" s="218" t="s">
        <v>154</v>
      </c>
      <c r="G148" s="219" t="s">
        <v>144</v>
      </c>
      <c r="H148" s="220">
        <v>6.25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145</v>
      </c>
      <c r="AT148" s="228" t="s">
        <v>141</v>
      </c>
      <c r="AU148" s="228" t="s">
        <v>83</v>
      </c>
      <c r="AY148" s="14" t="s">
        <v>139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145</v>
      </c>
      <c r="BM148" s="228" t="s">
        <v>155</v>
      </c>
    </row>
    <row r="149" s="2" customFormat="1">
      <c r="A149" s="35"/>
      <c r="B149" s="36"/>
      <c r="C149" s="37"/>
      <c r="D149" s="230" t="s">
        <v>146</v>
      </c>
      <c r="E149" s="37"/>
      <c r="F149" s="231" t="s">
        <v>154</v>
      </c>
      <c r="G149" s="37"/>
      <c r="H149" s="37"/>
      <c r="I149" s="232"/>
      <c r="J149" s="37"/>
      <c r="K149" s="37"/>
      <c r="L149" s="41"/>
      <c r="M149" s="233"/>
      <c r="N149" s="234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146</v>
      </c>
      <c r="AU149" s="14" t="s">
        <v>83</v>
      </c>
    </row>
    <row r="150" s="2" customFormat="1" ht="44.25" customHeight="1">
      <c r="A150" s="35"/>
      <c r="B150" s="36"/>
      <c r="C150" s="216" t="s">
        <v>156</v>
      </c>
      <c r="D150" s="216" t="s">
        <v>141</v>
      </c>
      <c r="E150" s="217" t="s">
        <v>157</v>
      </c>
      <c r="F150" s="218" t="s">
        <v>158</v>
      </c>
      <c r="G150" s="219" t="s">
        <v>159</v>
      </c>
      <c r="H150" s="220">
        <v>13.75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145</v>
      </c>
      <c r="AT150" s="228" t="s">
        <v>141</v>
      </c>
      <c r="AU150" s="228" t="s">
        <v>83</v>
      </c>
      <c r="AY150" s="14" t="s">
        <v>139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145</v>
      </c>
      <c r="BM150" s="228" t="s">
        <v>160</v>
      </c>
    </row>
    <row r="151" s="2" customFormat="1">
      <c r="A151" s="35"/>
      <c r="B151" s="36"/>
      <c r="C151" s="37"/>
      <c r="D151" s="230" t="s">
        <v>146</v>
      </c>
      <c r="E151" s="37"/>
      <c r="F151" s="231" t="s">
        <v>158</v>
      </c>
      <c r="G151" s="37"/>
      <c r="H151" s="37"/>
      <c r="I151" s="232"/>
      <c r="J151" s="37"/>
      <c r="K151" s="37"/>
      <c r="L151" s="41"/>
      <c r="M151" s="233"/>
      <c r="N151" s="234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146</v>
      </c>
      <c r="AU151" s="14" t="s">
        <v>83</v>
      </c>
    </row>
    <row r="152" s="12" customFormat="1" ht="22.8" customHeight="1">
      <c r="A152" s="12"/>
      <c r="B152" s="200"/>
      <c r="C152" s="201"/>
      <c r="D152" s="202" t="s">
        <v>72</v>
      </c>
      <c r="E152" s="214" t="s">
        <v>145</v>
      </c>
      <c r="F152" s="214" t="s">
        <v>161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SUM(P153:P154)</f>
        <v>0</v>
      </c>
      <c r="Q152" s="208"/>
      <c r="R152" s="209">
        <f>SUM(R153:R154)</f>
        <v>0</v>
      </c>
      <c r="S152" s="208"/>
      <c r="T152" s="210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81</v>
      </c>
      <c r="AT152" s="212" t="s">
        <v>72</v>
      </c>
      <c r="AU152" s="212" t="s">
        <v>81</v>
      </c>
      <c r="AY152" s="211" t="s">
        <v>139</v>
      </c>
      <c r="BK152" s="213">
        <f>SUM(BK153:BK154)</f>
        <v>0</v>
      </c>
    </row>
    <row r="153" s="2" customFormat="1" ht="33" customHeight="1">
      <c r="A153" s="35"/>
      <c r="B153" s="36"/>
      <c r="C153" s="216" t="s">
        <v>152</v>
      </c>
      <c r="D153" s="216" t="s">
        <v>141</v>
      </c>
      <c r="E153" s="217" t="s">
        <v>162</v>
      </c>
      <c r="F153" s="218" t="s">
        <v>163</v>
      </c>
      <c r="G153" s="219" t="s">
        <v>164</v>
      </c>
      <c r="H153" s="220">
        <v>13.5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145</v>
      </c>
      <c r="AT153" s="228" t="s">
        <v>141</v>
      </c>
      <c r="AU153" s="228" t="s">
        <v>83</v>
      </c>
      <c r="AY153" s="14" t="s">
        <v>139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145</v>
      </c>
      <c r="BM153" s="228" t="s">
        <v>165</v>
      </c>
    </row>
    <row r="154" s="2" customFormat="1">
      <c r="A154" s="35"/>
      <c r="B154" s="36"/>
      <c r="C154" s="37"/>
      <c r="D154" s="230" t="s">
        <v>146</v>
      </c>
      <c r="E154" s="37"/>
      <c r="F154" s="231" t="s">
        <v>163</v>
      </c>
      <c r="G154" s="37"/>
      <c r="H154" s="37"/>
      <c r="I154" s="232"/>
      <c r="J154" s="37"/>
      <c r="K154" s="37"/>
      <c r="L154" s="41"/>
      <c r="M154" s="233"/>
      <c r="N154" s="234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146</v>
      </c>
      <c r="AU154" s="14" t="s">
        <v>83</v>
      </c>
    </row>
    <row r="155" s="12" customFormat="1" ht="22.8" customHeight="1">
      <c r="A155" s="12"/>
      <c r="B155" s="200"/>
      <c r="C155" s="201"/>
      <c r="D155" s="202" t="s">
        <v>72</v>
      </c>
      <c r="E155" s="214" t="s">
        <v>156</v>
      </c>
      <c r="F155" s="214" t="s">
        <v>166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SUM(P156:P165)</f>
        <v>0</v>
      </c>
      <c r="Q155" s="208"/>
      <c r="R155" s="209">
        <f>SUM(R156:R165)</f>
        <v>0</v>
      </c>
      <c r="S155" s="208"/>
      <c r="T155" s="210">
        <f>SUM(T156:T165)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81</v>
      </c>
      <c r="AT155" s="212" t="s">
        <v>72</v>
      </c>
      <c r="AU155" s="212" t="s">
        <v>81</v>
      </c>
      <c r="AY155" s="211" t="s">
        <v>139</v>
      </c>
      <c r="BK155" s="213">
        <f>SUM(BK156:BK165)</f>
        <v>0</v>
      </c>
    </row>
    <row r="156" s="2" customFormat="1" ht="21.75" customHeight="1">
      <c r="A156" s="35"/>
      <c r="B156" s="36"/>
      <c r="C156" s="216" t="s">
        <v>167</v>
      </c>
      <c r="D156" s="216" t="s">
        <v>141</v>
      </c>
      <c r="E156" s="217" t="s">
        <v>168</v>
      </c>
      <c r="F156" s="218" t="s">
        <v>169</v>
      </c>
      <c r="G156" s="219" t="s">
        <v>164</v>
      </c>
      <c r="H156" s="220">
        <v>2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145</v>
      </c>
      <c r="AT156" s="228" t="s">
        <v>141</v>
      </c>
      <c r="AU156" s="228" t="s">
        <v>83</v>
      </c>
      <c r="AY156" s="14" t="s">
        <v>139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145</v>
      </c>
      <c r="BM156" s="228" t="s">
        <v>170</v>
      </c>
    </row>
    <row r="157" s="2" customFormat="1">
      <c r="A157" s="35"/>
      <c r="B157" s="36"/>
      <c r="C157" s="37"/>
      <c r="D157" s="230" t="s">
        <v>146</v>
      </c>
      <c r="E157" s="37"/>
      <c r="F157" s="231" t="s">
        <v>169</v>
      </c>
      <c r="G157" s="37"/>
      <c r="H157" s="37"/>
      <c r="I157" s="232"/>
      <c r="J157" s="37"/>
      <c r="K157" s="37"/>
      <c r="L157" s="41"/>
      <c r="M157" s="233"/>
      <c r="N157" s="234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146</v>
      </c>
      <c r="AU157" s="14" t="s">
        <v>83</v>
      </c>
    </row>
    <row r="158" s="2" customFormat="1" ht="66.75" customHeight="1">
      <c r="A158" s="35"/>
      <c r="B158" s="36"/>
      <c r="C158" s="216" t="s">
        <v>155</v>
      </c>
      <c r="D158" s="216" t="s">
        <v>141</v>
      </c>
      <c r="E158" s="217" t="s">
        <v>171</v>
      </c>
      <c r="F158" s="218" t="s">
        <v>172</v>
      </c>
      <c r="G158" s="219" t="s">
        <v>164</v>
      </c>
      <c r="H158" s="220">
        <v>13.5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145</v>
      </c>
      <c r="AT158" s="228" t="s">
        <v>141</v>
      </c>
      <c r="AU158" s="228" t="s">
        <v>83</v>
      </c>
      <c r="AY158" s="14" t="s">
        <v>139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145</v>
      </c>
      <c r="BM158" s="228" t="s">
        <v>173</v>
      </c>
    </row>
    <row r="159" s="2" customFormat="1">
      <c r="A159" s="35"/>
      <c r="B159" s="36"/>
      <c r="C159" s="37"/>
      <c r="D159" s="230" t="s">
        <v>146</v>
      </c>
      <c r="E159" s="37"/>
      <c r="F159" s="231" t="s">
        <v>172</v>
      </c>
      <c r="G159" s="37"/>
      <c r="H159" s="37"/>
      <c r="I159" s="232"/>
      <c r="J159" s="37"/>
      <c r="K159" s="37"/>
      <c r="L159" s="41"/>
      <c r="M159" s="233"/>
      <c r="N159" s="23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146</v>
      </c>
      <c r="AU159" s="14" t="s">
        <v>83</v>
      </c>
    </row>
    <row r="160" s="2" customFormat="1" ht="16.5" customHeight="1">
      <c r="A160" s="35"/>
      <c r="B160" s="36"/>
      <c r="C160" s="235" t="s">
        <v>174</v>
      </c>
      <c r="D160" s="235" t="s">
        <v>175</v>
      </c>
      <c r="E160" s="236" t="s">
        <v>176</v>
      </c>
      <c r="F160" s="237" t="s">
        <v>177</v>
      </c>
      <c r="G160" s="238" t="s">
        <v>164</v>
      </c>
      <c r="H160" s="239">
        <v>13.5</v>
      </c>
      <c r="I160" s="240"/>
      <c r="J160" s="241">
        <f>ROUND(I160*H160,2)</f>
        <v>0</v>
      </c>
      <c r="K160" s="242"/>
      <c r="L160" s="243"/>
      <c r="M160" s="244" t="s">
        <v>1</v>
      </c>
      <c r="N160" s="24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155</v>
      </c>
      <c r="AT160" s="228" t="s">
        <v>175</v>
      </c>
      <c r="AU160" s="228" t="s">
        <v>83</v>
      </c>
      <c r="AY160" s="14" t="s">
        <v>139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145</v>
      </c>
      <c r="BM160" s="228" t="s">
        <v>178</v>
      </c>
    </row>
    <row r="161" s="2" customFormat="1">
      <c r="A161" s="35"/>
      <c r="B161" s="36"/>
      <c r="C161" s="37"/>
      <c r="D161" s="230" t="s">
        <v>146</v>
      </c>
      <c r="E161" s="37"/>
      <c r="F161" s="231" t="s">
        <v>177</v>
      </c>
      <c r="G161" s="37"/>
      <c r="H161" s="37"/>
      <c r="I161" s="232"/>
      <c r="J161" s="37"/>
      <c r="K161" s="37"/>
      <c r="L161" s="41"/>
      <c r="M161" s="233"/>
      <c r="N161" s="23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146</v>
      </c>
      <c r="AU161" s="14" t="s">
        <v>83</v>
      </c>
    </row>
    <row r="162" s="2" customFormat="1" ht="44.25" customHeight="1">
      <c r="A162" s="35"/>
      <c r="B162" s="36"/>
      <c r="C162" s="216" t="s">
        <v>160</v>
      </c>
      <c r="D162" s="216" t="s">
        <v>141</v>
      </c>
      <c r="E162" s="217" t="s">
        <v>179</v>
      </c>
      <c r="F162" s="218" t="s">
        <v>180</v>
      </c>
      <c r="G162" s="219" t="s">
        <v>181</v>
      </c>
      <c r="H162" s="220">
        <v>27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145</v>
      </c>
      <c r="AT162" s="228" t="s">
        <v>141</v>
      </c>
      <c r="AU162" s="228" t="s">
        <v>83</v>
      </c>
      <c r="AY162" s="14" t="s">
        <v>139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145</v>
      </c>
      <c r="BM162" s="228" t="s">
        <v>182</v>
      </c>
    </row>
    <row r="163" s="2" customFormat="1">
      <c r="A163" s="35"/>
      <c r="B163" s="36"/>
      <c r="C163" s="37"/>
      <c r="D163" s="230" t="s">
        <v>146</v>
      </c>
      <c r="E163" s="37"/>
      <c r="F163" s="231" t="s">
        <v>180</v>
      </c>
      <c r="G163" s="37"/>
      <c r="H163" s="37"/>
      <c r="I163" s="232"/>
      <c r="J163" s="37"/>
      <c r="K163" s="37"/>
      <c r="L163" s="41"/>
      <c r="M163" s="233"/>
      <c r="N163" s="23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146</v>
      </c>
      <c r="AU163" s="14" t="s">
        <v>83</v>
      </c>
    </row>
    <row r="164" s="2" customFormat="1" ht="16.5" customHeight="1">
      <c r="A164" s="35"/>
      <c r="B164" s="36"/>
      <c r="C164" s="235" t="s">
        <v>183</v>
      </c>
      <c r="D164" s="235" t="s">
        <v>175</v>
      </c>
      <c r="E164" s="236" t="s">
        <v>184</v>
      </c>
      <c r="F164" s="237" t="s">
        <v>185</v>
      </c>
      <c r="G164" s="238" t="s">
        <v>181</v>
      </c>
      <c r="H164" s="239">
        <v>32</v>
      </c>
      <c r="I164" s="240"/>
      <c r="J164" s="241">
        <f>ROUND(I164*H164,2)</f>
        <v>0</v>
      </c>
      <c r="K164" s="242"/>
      <c r="L164" s="243"/>
      <c r="M164" s="244" t="s">
        <v>1</v>
      </c>
      <c r="N164" s="245" t="s">
        <v>38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155</v>
      </c>
      <c r="AT164" s="228" t="s">
        <v>175</v>
      </c>
      <c r="AU164" s="228" t="s">
        <v>83</v>
      </c>
      <c r="AY164" s="14" t="s">
        <v>139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145</v>
      </c>
      <c r="BM164" s="228" t="s">
        <v>186</v>
      </c>
    </row>
    <row r="165" s="2" customFormat="1">
      <c r="A165" s="35"/>
      <c r="B165" s="36"/>
      <c r="C165" s="37"/>
      <c r="D165" s="230" t="s">
        <v>146</v>
      </c>
      <c r="E165" s="37"/>
      <c r="F165" s="231" t="s">
        <v>185</v>
      </c>
      <c r="G165" s="37"/>
      <c r="H165" s="37"/>
      <c r="I165" s="232"/>
      <c r="J165" s="37"/>
      <c r="K165" s="37"/>
      <c r="L165" s="41"/>
      <c r="M165" s="233"/>
      <c r="N165" s="234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146</v>
      </c>
      <c r="AU165" s="14" t="s">
        <v>83</v>
      </c>
    </row>
    <row r="166" s="12" customFormat="1" ht="22.8" customHeight="1">
      <c r="A166" s="12"/>
      <c r="B166" s="200"/>
      <c r="C166" s="201"/>
      <c r="D166" s="202" t="s">
        <v>72</v>
      </c>
      <c r="E166" s="214" t="s">
        <v>152</v>
      </c>
      <c r="F166" s="214" t="s">
        <v>187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SUM(P167:P178)</f>
        <v>0</v>
      </c>
      <c r="Q166" s="208"/>
      <c r="R166" s="209">
        <f>SUM(R167:R178)</f>
        <v>0</v>
      </c>
      <c r="S166" s="208"/>
      <c r="T166" s="210">
        <f>SUM(T167:T178)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81</v>
      </c>
      <c r="AT166" s="212" t="s">
        <v>72</v>
      </c>
      <c r="AU166" s="212" t="s">
        <v>81</v>
      </c>
      <c r="AY166" s="211" t="s">
        <v>139</v>
      </c>
      <c r="BK166" s="213">
        <f>SUM(BK167:BK178)</f>
        <v>0</v>
      </c>
    </row>
    <row r="167" s="2" customFormat="1" ht="21.75" customHeight="1">
      <c r="A167" s="35"/>
      <c r="B167" s="36"/>
      <c r="C167" s="216" t="s">
        <v>165</v>
      </c>
      <c r="D167" s="216" t="s">
        <v>141</v>
      </c>
      <c r="E167" s="217" t="s">
        <v>188</v>
      </c>
      <c r="F167" s="218" t="s">
        <v>189</v>
      </c>
      <c r="G167" s="219" t="s">
        <v>164</v>
      </c>
      <c r="H167" s="220">
        <v>16.788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145</v>
      </c>
      <c r="AT167" s="228" t="s">
        <v>141</v>
      </c>
      <c r="AU167" s="228" t="s">
        <v>83</v>
      </c>
      <c r="AY167" s="14" t="s">
        <v>139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145</v>
      </c>
      <c r="BM167" s="228" t="s">
        <v>190</v>
      </c>
    </row>
    <row r="168" s="2" customFormat="1">
      <c r="A168" s="35"/>
      <c r="B168" s="36"/>
      <c r="C168" s="37"/>
      <c r="D168" s="230" t="s">
        <v>146</v>
      </c>
      <c r="E168" s="37"/>
      <c r="F168" s="231" t="s">
        <v>189</v>
      </c>
      <c r="G168" s="37"/>
      <c r="H168" s="37"/>
      <c r="I168" s="232"/>
      <c r="J168" s="37"/>
      <c r="K168" s="37"/>
      <c r="L168" s="41"/>
      <c r="M168" s="233"/>
      <c r="N168" s="234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146</v>
      </c>
      <c r="AU168" s="14" t="s">
        <v>83</v>
      </c>
    </row>
    <row r="169" s="2" customFormat="1" ht="21.75" customHeight="1">
      <c r="A169" s="35"/>
      <c r="B169" s="36"/>
      <c r="C169" s="216" t="s">
        <v>191</v>
      </c>
      <c r="D169" s="216" t="s">
        <v>141</v>
      </c>
      <c r="E169" s="217" t="s">
        <v>192</v>
      </c>
      <c r="F169" s="218" t="s">
        <v>193</v>
      </c>
      <c r="G169" s="219" t="s">
        <v>164</v>
      </c>
      <c r="H169" s="220">
        <v>102.349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38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145</v>
      </c>
      <c r="AT169" s="228" t="s">
        <v>141</v>
      </c>
      <c r="AU169" s="228" t="s">
        <v>83</v>
      </c>
      <c r="AY169" s="14" t="s">
        <v>139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81</v>
      </c>
      <c r="BK169" s="229">
        <f>ROUND(I169*H169,2)</f>
        <v>0</v>
      </c>
      <c r="BL169" s="14" t="s">
        <v>145</v>
      </c>
      <c r="BM169" s="228" t="s">
        <v>194</v>
      </c>
    </row>
    <row r="170" s="2" customFormat="1">
      <c r="A170" s="35"/>
      <c r="B170" s="36"/>
      <c r="C170" s="37"/>
      <c r="D170" s="230" t="s">
        <v>146</v>
      </c>
      <c r="E170" s="37"/>
      <c r="F170" s="231" t="s">
        <v>193</v>
      </c>
      <c r="G170" s="37"/>
      <c r="H170" s="37"/>
      <c r="I170" s="232"/>
      <c r="J170" s="37"/>
      <c r="K170" s="37"/>
      <c r="L170" s="41"/>
      <c r="M170" s="233"/>
      <c r="N170" s="234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146</v>
      </c>
      <c r="AU170" s="14" t="s">
        <v>83</v>
      </c>
    </row>
    <row r="171" s="2" customFormat="1" ht="21.75" customHeight="1">
      <c r="A171" s="35"/>
      <c r="B171" s="36"/>
      <c r="C171" s="216" t="s">
        <v>170</v>
      </c>
      <c r="D171" s="216" t="s">
        <v>141</v>
      </c>
      <c r="E171" s="217" t="s">
        <v>195</v>
      </c>
      <c r="F171" s="218" t="s">
        <v>196</v>
      </c>
      <c r="G171" s="219" t="s">
        <v>164</v>
      </c>
      <c r="H171" s="220">
        <v>307.048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145</v>
      </c>
      <c r="AT171" s="228" t="s">
        <v>141</v>
      </c>
      <c r="AU171" s="228" t="s">
        <v>83</v>
      </c>
      <c r="AY171" s="14" t="s">
        <v>139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145</v>
      </c>
      <c r="BM171" s="228" t="s">
        <v>197</v>
      </c>
    </row>
    <row r="172" s="2" customFormat="1">
      <c r="A172" s="35"/>
      <c r="B172" s="36"/>
      <c r="C172" s="37"/>
      <c r="D172" s="230" t="s">
        <v>146</v>
      </c>
      <c r="E172" s="37"/>
      <c r="F172" s="231" t="s">
        <v>196</v>
      </c>
      <c r="G172" s="37"/>
      <c r="H172" s="37"/>
      <c r="I172" s="232"/>
      <c r="J172" s="37"/>
      <c r="K172" s="37"/>
      <c r="L172" s="41"/>
      <c r="M172" s="233"/>
      <c r="N172" s="234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146</v>
      </c>
      <c r="AU172" s="14" t="s">
        <v>83</v>
      </c>
    </row>
    <row r="173" s="2" customFormat="1" ht="16.5" customHeight="1">
      <c r="A173" s="35"/>
      <c r="B173" s="36"/>
      <c r="C173" s="216" t="s">
        <v>8</v>
      </c>
      <c r="D173" s="216" t="s">
        <v>141</v>
      </c>
      <c r="E173" s="217" t="s">
        <v>198</v>
      </c>
      <c r="F173" s="218" t="s">
        <v>199</v>
      </c>
      <c r="G173" s="219" t="s">
        <v>164</v>
      </c>
      <c r="H173" s="220">
        <v>144.19999999999999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145</v>
      </c>
      <c r="AT173" s="228" t="s">
        <v>141</v>
      </c>
      <c r="AU173" s="228" t="s">
        <v>83</v>
      </c>
      <c r="AY173" s="14" t="s">
        <v>139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145</v>
      </c>
      <c r="BM173" s="228" t="s">
        <v>200</v>
      </c>
    </row>
    <row r="174" s="2" customFormat="1">
      <c r="A174" s="35"/>
      <c r="B174" s="36"/>
      <c r="C174" s="37"/>
      <c r="D174" s="230" t="s">
        <v>146</v>
      </c>
      <c r="E174" s="37"/>
      <c r="F174" s="231" t="s">
        <v>199</v>
      </c>
      <c r="G174" s="37"/>
      <c r="H174" s="37"/>
      <c r="I174" s="232"/>
      <c r="J174" s="37"/>
      <c r="K174" s="37"/>
      <c r="L174" s="41"/>
      <c r="M174" s="233"/>
      <c r="N174" s="234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146</v>
      </c>
      <c r="AU174" s="14" t="s">
        <v>83</v>
      </c>
    </row>
    <row r="175" s="2" customFormat="1" ht="16.5" customHeight="1">
      <c r="A175" s="35"/>
      <c r="B175" s="36"/>
      <c r="C175" s="216" t="s">
        <v>173</v>
      </c>
      <c r="D175" s="216" t="s">
        <v>141</v>
      </c>
      <c r="E175" s="217" t="s">
        <v>201</v>
      </c>
      <c r="F175" s="218" t="s">
        <v>202</v>
      </c>
      <c r="G175" s="219" t="s">
        <v>164</v>
      </c>
      <c r="H175" s="220">
        <v>349.87299999999999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145</v>
      </c>
      <c r="AT175" s="228" t="s">
        <v>141</v>
      </c>
      <c r="AU175" s="228" t="s">
        <v>83</v>
      </c>
      <c r="AY175" s="14" t="s">
        <v>139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81</v>
      </c>
      <c r="BK175" s="229">
        <f>ROUND(I175*H175,2)</f>
        <v>0</v>
      </c>
      <c r="BL175" s="14" t="s">
        <v>145</v>
      </c>
      <c r="BM175" s="228" t="s">
        <v>203</v>
      </c>
    </row>
    <row r="176" s="2" customFormat="1">
      <c r="A176" s="35"/>
      <c r="B176" s="36"/>
      <c r="C176" s="37"/>
      <c r="D176" s="230" t="s">
        <v>146</v>
      </c>
      <c r="E176" s="37"/>
      <c r="F176" s="231" t="s">
        <v>202</v>
      </c>
      <c r="G176" s="37"/>
      <c r="H176" s="37"/>
      <c r="I176" s="232"/>
      <c r="J176" s="37"/>
      <c r="K176" s="37"/>
      <c r="L176" s="41"/>
      <c r="M176" s="233"/>
      <c r="N176" s="234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146</v>
      </c>
      <c r="AU176" s="14" t="s">
        <v>83</v>
      </c>
    </row>
    <row r="177" s="2" customFormat="1" ht="21.75" customHeight="1">
      <c r="A177" s="35"/>
      <c r="B177" s="36"/>
      <c r="C177" s="216" t="s">
        <v>204</v>
      </c>
      <c r="D177" s="216" t="s">
        <v>141</v>
      </c>
      <c r="E177" s="217" t="s">
        <v>205</v>
      </c>
      <c r="F177" s="218" t="s">
        <v>206</v>
      </c>
      <c r="G177" s="219" t="s">
        <v>164</v>
      </c>
      <c r="H177" s="220">
        <v>8.0999999999999996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38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145</v>
      </c>
      <c r="AT177" s="228" t="s">
        <v>141</v>
      </c>
      <c r="AU177" s="228" t="s">
        <v>83</v>
      </c>
      <c r="AY177" s="14" t="s">
        <v>139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81</v>
      </c>
      <c r="BK177" s="229">
        <f>ROUND(I177*H177,2)</f>
        <v>0</v>
      </c>
      <c r="BL177" s="14" t="s">
        <v>145</v>
      </c>
      <c r="BM177" s="228" t="s">
        <v>207</v>
      </c>
    </row>
    <row r="178" s="2" customFormat="1">
      <c r="A178" s="35"/>
      <c r="B178" s="36"/>
      <c r="C178" s="37"/>
      <c r="D178" s="230" t="s">
        <v>146</v>
      </c>
      <c r="E178" s="37"/>
      <c r="F178" s="231" t="s">
        <v>206</v>
      </c>
      <c r="G178" s="37"/>
      <c r="H178" s="37"/>
      <c r="I178" s="232"/>
      <c r="J178" s="37"/>
      <c r="K178" s="37"/>
      <c r="L178" s="41"/>
      <c r="M178" s="233"/>
      <c r="N178" s="234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146</v>
      </c>
      <c r="AU178" s="14" t="s">
        <v>83</v>
      </c>
    </row>
    <row r="179" s="12" customFormat="1" ht="22.8" customHeight="1">
      <c r="A179" s="12"/>
      <c r="B179" s="200"/>
      <c r="C179" s="201"/>
      <c r="D179" s="202" t="s">
        <v>72</v>
      </c>
      <c r="E179" s="214" t="s">
        <v>174</v>
      </c>
      <c r="F179" s="214" t="s">
        <v>208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SUM(P180:P201)</f>
        <v>0</v>
      </c>
      <c r="Q179" s="208"/>
      <c r="R179" s="209">
        <f>SUM(R180:R201)</f>
        <v>0</v>
      </c>
      <c r="S179" s="208"/>
      <c r="T179" s="210">
        <f>SUM(T180:T201)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81</v>
      </c>
      <c r="AT179" s="212" t="s">
        <v>72</v>
      </c>
      <c r="AU179" s="212" t="s">
        <v>81</v>
      </c>
      <c r="AY179" s="211" t="s">
        <v>139</v>
      </c>
      <c r="BK179" s="213">
        <f>SUM(BK180:BK201)</f>
        <v>0</v>
      </c>
    </row>
    <row r="180" s="2" customFormat="1" ht="21.75" customHeight="1">
      <c r="A180" s="35"/>
      <c r="B180" s="36"/>
      <c r="C180" s="216" t="s">
        <v>178</v>
      </c>
      <c r="D180" s="216" t="s">
        <v>141</v>
      </c>
      <c r="E180" s="217" t="s">
        <v>209</v>
      </c>
      <c r="F180" s="218" t="s">
        <v>210</v>
      </c>
      <c r="G180" s="219" t="s">
        <v>211</v>
      </c>
      <c r="H180" s="220">
        <v>1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38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145</v>
      </c>
      <c r="AT180" s="228" t="s">
        <v>141</v>
      </c>
      <c r="AU180" s="228" t="s">
        <v>83</v>
      </c>
      <c r="AY180" s="14" t="s">
        <v>139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81</v>
      </c>
      <c r="BK180" s="229">
        <f>ROUND(I180*H180,2)</f>
        <v>0</v>
      </c>
      <c r="BL180" s="14" t="s">
        <v>145</v>
      </c>
      <c r="BM180" s="228" t="s">
        <v>212</v>
      </c>
    </row>
    <row r="181" s="2" customFormat="1">
      <c r="A181" s="35"/>
      <c r="B181" s="36"/>
      <c r="C181" s="37"/>
      <c r="D181" s="230" t="s">
        <v>146</v>
      </c>
      <c r="E181" s="37"/>
      <c r="F181" s="231" t="s">
        <v>210</v>
      </c>
      <c r="G181" s="37"/>
      <c r="H181" s="37"/>
      <c r="I181" s="232"/>
      <c r="J181" s="37"/>
      <c r="K181" s="37"/>
      <c r="L181" s="41"/>
      <c r="M181" s="233"/>
      <c r="N181" s="234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146</v>
      </c>
      <c r="AU181" s="14" t="s">
        <v>83</v>
      </c>
    </row>
    <row r="182" s="2" customFormat="1" ht="21.75" customHeight="1">
      <c r="A182" s="35"/>
      <c r="B182" s="36"/>
      <c r="C182" s="216" t="s">
        <v>213</v>
      </c>
      <c r="D182" s="216" t="s">
        <v>141</v>
      </c>
      <c r="E182" s="217" t="s">
        <v>214</v>
      </c>
      <c r="F182" s="218" t="s">
        <v>215</v>
      </c>
      <c r="G182" s="219" t="s">
        <v>164</v>
      </c>
      <c r="H182" s="220">
        <v>26.968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38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145</v>
      </c>
      <c r="AT182" s="228" t="s">
        <v>141</v>
      </c>
      <c r="AU182" s="228" t="s">
        <v>83</v>
      </c>
      <c r="AY182" s="14" t="s">
        <v>139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81</v>
      </c>
      <c r="BK182" s="229">
        <f>ROUND(I182*H182,2)</f>
        <v>0</v>
      </c>
      <c r="BL182" s="14" t="s">
        <v>145</v>
      </c>
      <c r="BM182" s="228" t="s">
        <v>216</v>
      </c>
    </row>
    <row r="183" s="2" customFormat="1">
      <c r="A183" s="35"/>
      <c r="B183" s="36"/>
      <c r="C183" s="37"/>
      <c r="D183" s="230" t="s">
        <v>146</v>
      </c>
      <c r="E183" s="37"/>
      <c r="F183" s="231" t="s">
        <v>215</v>
      </c>
      <c r="G183" s="37"/>
      <c r="H183" s="37"/>
      <c r="I183" s="232"/>
      <c r="J183" s="37"/>
      <c r="K183" s="37"/>
      <c r="L183" s="41"/>
      <c r="M183" s="233"/>
      <c r="N183" s="23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146</v>
      </c>
      <c r="AU183" s="14" t="s">
        <v>83</v>
      </c>
    </row>
    <row r="184" s="2" customFormat="1" ht="21.75" customHeight="1">
      <c r="A184" s="35"/>
      <c r="B184" s="36"/>
      <c r="C184" s="216" t="s">
        <v>182</v>
      </c>
      <c r="D184" s="216" t="s">
        <v>141</v>
      </c>
      <c r="E184" s="217" t="s">
        <v>217</v>
      </c>
      <c r="F184" s="218" t="s">
        <v>218</v>
      </c>
      <c r="G184" s="219" t="s">
        <v>164</v>
      </c>
      <c r="H184" s="220">
        <v>12.074999999999999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145</v>
      </c>
      <c r="AT184" s="228" t="s">
        <v>141</v>
      </c>
      <c r="AU184" s="228" t="s">
        <v>83</v>
      </c>
      <c r="AY184" s="14" t="s">
        <v>139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81</v>
      </c>
      <c r="BK184" s="229">
        <f>ROUND(I184*H184,2)</f>
        <v>0</v>
      </c>
      <c r="BL184" s="14" t="s">
        <v>145</v>
      </c>
      <c r="BM184" s="228" t="s">
        <v>219</v>
      </c>
    </row>
    <row r="185" s="2" customFormat="1">
      <c r="A185" s="35"/>
      <c r="B185" s="36"/>
      <c r="C185" s="37"/>
      <c r="D185" s="230" t="s">
        <v>146</v>
      </c>
      <c r="E185" s="37"/>
      <c r="F185" s="231" t="s">
        <v>218</v>
      </c>
      <c r="G185" s="37"/>
      <c r="H185" s="37"/>
      <c r="I185" s="232"/>
      <c r="J185" s="37"/>
      <c r="K185" s="37"/>
      <c r="L185" s="41"/>
      <c r="M185" s="233"/>
      <c r="N185" s="23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146</v>
      </c>
      <c r="AU185" s="14" t="s">
        <v>83</v>
      </c>
    </row>
    <row r="186" s="2" customFormat="1" ht="21.75" customHeight="1">
      <c r="A186" s="35"/>
      <c r="B186" s="36"/>
      <c r="C186" s="216" t="s">
        <v>7</v>
      </c>
      <c r="D186" s="216" t="s">
        <v>141</v>
      </c>
      <c r="E186" s="217" t="s">
        <v>220</v>
      </c>
      <c r="F186" s="218" t="s">
        <v>221</v>
      </c>
      <c r="G186" s="219" t="s">
        <v>144</v>
      </c>
      <c r="H186" s="220">
        <v>1.0800000000000001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145</v>
      </c>
      <c r="AT186" s="228" t="s">
        <v>141</v>
      </c>
      <c r="AU186" s="228" t="s">
        <v>83</v>
      </c>
      <c r="AY186" s="14" t="s">
        <v>139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81</v>
      </c>
      <c r="BK186" s="229">
        <f>ROUND(I186*H186,2)</f>
        <v>0</v>
      </c>
      <c r="BL186" s="14" t="s">
        <v>145</v>
      </c>
      <c r="BM186" s="228" t="s">
        <v>222</v>
      </c>
    </row>
    <row r="187" s="2" customFormat="1">
      <c r="A187" s="35"/>
      <c r="B187" s="36"/>
      <c r="C187" s="37"/>
      <c r="D187" s="230" t="s">
        <v>146</v>
      </c>
      <c r="E187" s="37"/>
      <c r="F187" s="231" t="s">
        <v>221</v>
      </c>
      <c r="G187" s="37"/>
      <c r="H187" s="37"/>
      <c r="I187" s="232"/>
      <c r="J187" s="37"/>
      <c r="K187" s="37"/>
      <c r="L187" s="41"/>
      <c r="M187" s="233"/>
      <c r="N187" s="23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146</v>
      </c>
      <c r="AU187" s="14" t="s">
        <v>83</v>
      </c>
    </row>
    <row r="188" s="2" customFormat="1" ht="21.75" customHeight="1">
      <c r="A188" s="35"/>
      <c r="B188" s="36"/>
      <c r="C188" s="216" t="s">
        <v>186</v>
      </c>
      <c r="D188" s="216" t="s">
        <v>141</v>
      </c>
      <c r="E188" s="217" t="s">
        <v>223</v>
      </c>
      <c r="F188" s="218" t="s">
        <v>224</v>
      </c>
      <c r="G188" s="219" t="s">
        <v>164</v>
      </c>
      <c r="H188" s="220">
        <v>1.9950000000000001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38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145</v>
      </c>
      <c r="AT188" s="228" t="s">
        <v>141</v>
      </c>
      <c r="AU188" s="228" t="s">
        <v>83</v>
      </c>
      <c r="AY188" s="14" t="s">
        <v>139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81</v>
      </c>
      <c r="BK188" s="229">
        <f>ROUND(I188*H188,2)</f>
        <v>0</v>
      </c>
      <c r="BL188" s="14" t="s">
        <v>145</v>
      </c>
      <c r="BM188" s="228" t="s">
        <v>225</v>
      </c>
    </row>
    <row r="189" s="2" customFormat="1">
      <c r="A189" s="35"/>
      <c r="B189" s="36"/>
      <c r="C189" s="37"/>
      <c r="D189" s="230" t="s">
        <v>146</v>
      </c>
      <c r="E189" s="37"/>
      <c r="F189" s="231" t="s">
        <v>224</v>
      </c>
      <c r="G189" s="37"/>
      <c r="H189" s="37"/>
      <c r="I189" s="232"/>
      <c r="J189" s="37"/>
      <c r="K189" s="37"/>
      <c r="L189" s="41"/>
      <c r="M189" s="233"/>
      <c r="N189" s="234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146</v>
      </c>
      <c r="AU189" s="14" t="s">
        <v>83</v>
      </c>
    </row>
    <row r="190" s="2" customFormat="1" ht="21.75" customHeight="1">
      <c r="A190" s="35"/>
      <c r="B190" s="36"/>
      <c r="C190" s="216" t="s">
        <v>226</v>
      </c>
      <c r="D190" s="216" t="s">
        <v>141</v>
      </c>
      <c r="E190" s="217" t="s">
        <v>227</v>
      </c>
      <c r="F190" s="218" t="s">
        <v>228</v>
      </c>
      <c r="G190" s="219" t="s">
        <v>164</v>
      </c>
      <c r="H190" s="220">
        <v>1.032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38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145</v>
      </c>
      <c r="AT190" s="228" t="s">
        <v>141</v>
      </c>
      <c r="AU190" s="228" t="s">
        <v>83</v>
      </c>
      <c r="AY190" s="14" t="s">
        <v>139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81</v>
      </c>
      <c r="BK190" s="229">
        <f>ROUND(I190*H190,2)</f>
        <v>0</v>
      </c>
      <c r="BL190" s="14" t="s">
        <v>145</v>
      </c>
      <c r="BM190" s="228" t="s">
        <v>229</v>
      </c>
    </row>
    <row r="191" s="2" customFormat="1">
      <c r="A191" s="35"/>
      <c r="B191" s="36"/>
      <c r="C191" s="37"/>
      <c r="D191" s="230" t="s">
        <v>146</v>
      </c>
      <c r="E191" s="37"/>
      <c r="F191" s="231" t="s">
        <v>228</v>
      </c>
      <c r="G191" s="37"/>
      <c r="H191" s="37"/>
      <c r="I191" s="232"/>
      <c r="J191" s="37"/>
      <c r="K191" s="37"/>
      <c r="L191" s="41"/>
      <c r="M191" s="233"/>
      <c r="N191" s="23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146</v>
      </c>
      <c r="AU191" s="14" t="s">
        <v>83</v>
      </c>
    </row>
    <row r="192" s="2" customFormat="1" ht="21.75" customHeight="1">
      <c r="A192" s="35"/>
      <c r="B192" s="36"/>
      <c r="C192" s="216" t="s">
        <v>190</v>
      </c>
      <c r="D192" s="216" t="s">
        <v>141</v>
      </c>
      <c r="E192" s="217" t="s">
        <v>230</v>
      </c>
      <c r="F192" s="218" t="s">
        <v>231</v>
      </c>
      <c r="G192" s="219" t="s">
        <v>164</v>
      </c>
      <c r="H192" s="220">
        <v>24.056000000000001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38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145</v>
      </c>
      <c r="AT192" s="228" t="s">
        <v>141</v>
      </c>
      <c r="AU192" s="228" t="s">
        <v>83</v>
      </c>
      <c r="AY192" s="14" t="s">
        <v>139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81</v>
      </c>
      <c r="BK192" s="229">
        <f>ROUND(I192*H192,2)</f>
        <v>0</v>
      </c>
      <c r="BL192" s="14" t="s">
        <v>145</v>
      </c>
      <c r="BM192" s="228" t="s">
        <v>232</v>
      </c>
    </row>
    <row r="193" s="2" customFormat="1">
      <c r="A193" s="35"/>
      <c r="B193" s="36"/>
      <c r="C193" s="37"/>
      <c r="D193" s="230" t="s">
        <v>146</v>
      </c>
      <c r="E193" s="37"/>
      <c r="F193" s="231" t="s">
        <v>231</v>
      </c>
      <c r="G193" s="37"/>
      <c r="H193" s="37"/>
      <c r="I193" s="232"/>
      <c r="J193" s="37"/>
      <c r="K193" s="37"/>
      <c r="L193" s="41"/>
      <c r="M193" s="233"/>
      <c r="N193" s="23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146</v>
      </c>
      <c r="AU193" s="14" t="s">
        <v>83</v>
      </c>
    </row>
    <row r="194" s="2" customFormat="1" ht="21.75" customHeight="1">
      <c r="A194" s="35"/>
      <c r="B194" s="36"/>
      <c r="C194" s="216" t="s">
        <v>233</v>
      </c>
      <c r="D194" s="216" t="s">
        <v>141</v>
      </c>
      <c r="E194" s="217" t="s">
        <v>234</v>
      </c>
      <c r="F194" s="218" t="s">
        <v>235</v>
      </c>
      <c r="G194" s="219" t="s">
        <v>164</v>
      </c>
      <c r="H194" s="220">
        <v>8.9689999999999994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38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145</v>
      </c>
      <c r="AT194" s="228" t="s">
        <v>141</v>
      </c>
      <c r="AU194" s="228" t="s">
        <v>83</v>
      </c>
      <c r="AY194" s="14" t="s">
        <v>139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81</v>
      </c>
      <c r="BK194" s="229">
        <f>ROUND(I194*H194,2)</f>
        <v>0</v>
      </c>
      <c r="BL194" s="14" t="s">
        <v>145</v>
      </c>
      <c r="BM194" s="228" t="s">
        <v>236</v>
      </c>
    </row>
    <row r="195" s="2" customFormat="1">
      <c r="A195" s="35"/>
      <c r="B195" s="36"/>
      <c r="C195" s="37"/>
      <c r="D195" s="230" t="s">
        <v>146</v>
      </c>
      <c r="E195" s="37"/>
      <c r="F195" s="231" t="s">
        <v>235</v>
      </c>
      <c r="G195" s="37"/>
      <c r="H195" s="37"/>
      <c r="I195" s="232"/>
      <c r="J195" s="37"/>
      <c r="K195" s="37"/>
      <c r="L195" s="41"/>
      <c r="M195" s="233"/>
      <c r="N195" s="23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146</v>
      </c>
      <c r="AU195" s="14" t="s">
        <v>83</v>
      </c>
    </row>
    <row r="196" s="2" customFormat="1" ht="21.75" customHeight="1">
      <c r="A196" s="35"/>
      <c r="B196" s="36"/>
      <c r="C196" s="216" t="s">
        <v>194</v>
      </c>
      <c r="D196" s="216" t="s">
        <v>141</v>
      </c>
      <c r="E196" s="217" t="s">
        <v>237</v>
      </c>
      <c r="F196" s="218" t="s">
        <v>238</v>
      </c>
      <c r="G196" s="219" t="s">
        <v>181</v>
      </c>
      <c r="H196" s="220">
        <v>10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38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145</v>
      </c>
      <c r="AT196" s="228" t="s">
        <v>141</v>
      </c>
      <c r="AU196" s="228" t="s">
        <v>83</v>
      </c>
      <c r="AY196" s="14" t="s">
        <v>139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81</v>
      </c>
      <c r="BK196" s="229">
        <f>ROUND(I196*H196,2)</f>
        <v>0</v>
      </c>
      <c r="BL196" s="14" t="s">
        <v>145</v>
      </c>
      <c r="BM196" s="228" t="s">
        <v>239</v>
      </c>
    </row>
    <row r="197" s="2" customFormat="1">
      <c r="A197" s="35"/>
      <c r="B197" s="36"/>
      <c r="C197" s="37"/>
      <c r="D197" s="230" t="s">
        <v>146</v>
      </c>
      <c r="E197" s="37"/>
      <c r="F197" s="231" t="s">
        <v>238</v>
      </c>
      <c r="G197" s="37"/>
      <c r="H197" s="37"/>
      <c r="I197" s="232"/>
      <c r="J197" s="37"/>
      <c r="K197" s="37"/>
      <c r="L197" s="41"/>
      <c r="M197" s="233"/>
      <c r="N197" s="234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146</v>
      </c>
      <c r="AU197" s="14" t="s">
        <v>83</v>
      </c>
    </row>
    <row r="198" s="2" customFormat="1" ht="21.75" customHeight="1">
      <c r="A198" s="35"/>
      <c r="B198" s="36"/>
      <c r="C198" s="216" t="s">
        <v>240</v>
      </c>
      <c r="D198" s="216" t="s">
        <v>141</v>
      </c>
      <c r="E198" s="217" t="s">
        <v>241</v>
      </c>
      <c r="F198" s="218" t="s">
        <v>242</v>
      </c>
      <c r="G198" s="219" t="s">
        <v>164</v>
      </c>
      <c r="H198" s="220">
        <v>102.349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38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145</v>
      </c>
      <c r="AT198" s="228" t="s">
        <v>141</v>
      </c>
      <c r="AU198" s="228" t="s">
        <v>83</v>
      </c>
      <c r="AY198" s="14" t="s">
        <v>139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81</v>
      </c>
      <c r="BK198" s="229">
        <f>ROUND(I198*H198,2)</f>
        <v>0</v>
      </c>
      <c r="BL198" s="14" t="s">
        <v>145</v>
      </c>
      <c r="BM198" s="228" t="s">
        <v>243</v>
      </c>
    </row>
    <row r="199" s="2" customFormat="1">
      <c r="A199" s="35"/>
      <c r="B199" s="36"/>
      <c r="C199" s="37"/>
      <c r="D199" s="230" t="s">
        <v>146</v>
      </c>
      <c r="E199" s="37"/>
      <c r="F199" s="231" t="s">
        <v>242</v>
      </c>
      <c r="G199" s="37"/>
      <c r="H199" s="37"/>
      <c r="I199" s="232"/>
      <c r="J199" s="37"/>
      <c r="K199" s="37"/>
      <c r="L199" s="41"/>
      <c r="M199" s="233"/>
      <c r="N199" s="23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146</v>
      </c>
      <c r="AU199" s="14" t="s">
        <v>83</v>
      </c>
    </row>
    <row r="200" s="2" customFormat="1" ht="21.75" customHeight="1">
      <c r="A200" s="35"/>
      <c r="B200" s="36"/>
      <c r="C200" s="216" t="s">
        <v>197</v>
      </c>
      <c r="D200" s="216" t="s">
        <v>141</v>
      </c>
      <c r="E200" s="217" t="s">
        <v>244</v>
      </c>
      <c r="F200" s="218" t="s">
        <v>245</v>
      </c>
      <c r="G200" s="219" t="s">
        <v>164</v>
      </c>
      <c r="H200" s="220">
        <v>307.048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38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145</v>
      </c>
      <c r="AT200" s="228" t="s">
        <v>141</v>
      </c>
      <c r="AU200" s="228" t="s">
        <v>83</v>
      </c>
      <c r="AY200" s="14" t="s">
        <v>139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81</v>
      </c>
      <c r="BK200" s="229">
        <f>ROUND(I200*H200,2)</f>
        <v>0</v>
      </c>
      <c r="BL200" s="14" t="s">
        <v>145</v>
      </c>
      <c r="BM200" s="228" t="s">
        <v>246</v>
      </c>
    </row>
    <row r="201" s="2" customFormat="1">
      <c r="A201" s="35"/>
      <c r="B201" s="36"/>
      <c r="C201" s="37"/>
      <c r="D201" s="230" t="s">
        <v>146</v>
      </c>
      <c r="E201" s="37"/>
      <c r="F201" s="231" t="s">
        <v>245</v>
      </c>
      <c r="G201" s="37"/>
      <c r="H201" s="37"/>
      <c r="I201" s="232"/>
      <c r="J201" s="37"/>
      <c r="K201" s="37"/>
      <c r="L201" s="41"/>
      <c r="M201" s="233"/>
      <c r="N201" s="234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146</v>
      </c>
      <c r="AU201" s="14" t="s">
        <v>83</v>
      </c>
    </row>
    <row r="202" s="12" customFormat="1" ht="22.8" customHeight="1">
      <c r="A202" s="12"/>
      <c r="B202" s="200"/>
      <c r="C202" s="201"/>
      <c r="D202" s="202" t="s">
        <v>72</v>
      </c>
      <c r="E202" s="214" t="s">
        <v>247</v>
      </c>
      <c r="F202" s="214" t="s">
        <v>248</v>
      </c>
      <c r="G202" s="201"/>
      <c r="H202" s="201"/>
      <c r="I202" s="204"/>
      <c r="J202" s="215">
        <f>BK202</f>
        <v>0</v>
      </c>
      <c r="K202" s="201"/>
      <c r="L202" s="206"/>
      <c r="M202" s="207"/>
      <c r="N202" s="208"/>
      <c r="O202" s="208"/>
      <c r="P202" s="209">
        <f>SUM(P203:P216)</f>
        <v>0</v>
      </c>
      <c r="Q202" s="208"/>
      <c r="R202" s="209">
        <f>SUM(R203:R216)</f>
        <v>0</v>
      </c>
      <c r="S202" s="208"/>
      <c r="T202" s="210">
        <f>SUM(T203:T216)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1" t="s">
        <v>81</v>
      </c>
      <c r="AT202" s="212" t="s">
        <v>72</v>
      </c>
      <c r="AU202" s="212" t="s">
        <v>81</v>
      </c>
      <c r="AY202" s="211" t="s">
        <v>139</v>
      </c>
      <c r="BK202" s="213">
        <f>SUM(BK203:BK216)</f>
        <v>0</v>
      </c>
    </row>
    <row r="203" s="2" customFormat="1" ht="33" customHeight="1">
      <c r="A203" s="35"/>
      <c r="B203" s="36"/>
      <c r="C203" s="216" t="s">
        <v>249</v>
      </c>
      <c r="D203" s="216" t="s">
        <v>141</v>
      </c>
      <c r="E203" s="217" t="s">
        <v>250</v>
      </c>
      <c r="F203" s="218" t="s">
        <v>251</v>
      </c>
      <c r="G203" s="219" t="s">
        <v>164</v>
      </c>
      <c r="H203" s="220">
        <v>394.10000000000002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38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145</v>
      </c>
      <c r="AT203" s="228" t="s">
        <v>141</v>
      </c>
      <c r="AU203" s="228" t="s">
        <v>83</v>
      </c>
      <c r="AY203" s="14" t="s">
        <v>139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81</v>
      </c>
      <c r="BK203" s="229">
        <f>ROUND(I203*H203,2)</f>
        <v>0</v>
      </c>
      <c r="BL203" s="14" t="s">
        <v>145</v>
      </c>
      <c r="BM203" s="228" t="s">
        <v>252</v>
      </c>
    </row>
    <row r="204" s="2" customFormat="1">
      <c r="A204" s="35"/>
      <c r="B204" s="36"/>
      <c r="C204" s="37"/>
      <c r="D204" s="230" t="s">
        <v>146</v>
      </c>
      <c r="E204" s="37"/>
      <c r="F204" s="231" t="s">
        <v>251</v>
      </c>
      <c r="G204" s="37"/>
      <c r="H204" s="37"/>
      <c r="I204" s="232"/>
      <c r="J204" s="37"/>
      <c r="K204" s="37"/>
      <c r="L204" s="41"/>
      <c r="M204" s="233"/>
      <c r="N204" s="234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146</v>
      </c>
      <c r="AU204" s="14" t="s">
        <v>83</v>
      </c>
    </row>
    <row r="205" s="2" customFormat="1" ht="33" customHeight="1">
      <c r="A205" s="35"/>
      <c r="B205" s="36"/>
      <c r="C205" s="216" t="s">
        <v>200</v>
      </c>
      <c r="D205" s="216" t="s">
        <v>141</v>
      </c>
      <c r="E205" s="217" t="s">
        <v>253</v>
      </c>
      <c r="F205" s="218" t="s">
        <v>254</v>
      </c>
      <c r="G205" s="219" t="s">
        <v>164</v>
      </c>
      <c r="H205" s="220">
        <v>17734.5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38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145</v>
      </c>
      <c r="AT205" s="228" t="s">
        <v>141</v>
      </c>
      <c r="AU205" s="228" t="s">
        <v>83</v>
      </c>
      <c r="AY205" s="14" t="s">
        <v>139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81</v>
      </c>
      <c r="BK205" s="229">
        <f>ROUND(I205*H205,2)</f>
        <v>0</v>
      </c>
      <c r="BL205" s="14" t="s">
        <v>145</v>
      </c>
      <c r="BM205" s="228" t="s">
        <v>255</v>
      </c>
    </row>
    <row r="206" s="2" customFormat="1">
      <c r="A206" s="35"/>
      <c r="B206" s="36"/>
      <c r="C206" s="37"/>
      <c r="D206" s="230" t="s">
        <v>146</v>
      </c>
      <c r="E206" s="37"/>
      <c r="F206" s="231" t="s">
        <v>254</v>
      </c>
      <c r="G206" s="37"/>
      <c r="H206" s="37"/>
      <c r="I206" s="232"/>
      <c r="J206" s="37"/>
      <c r="K206" s="37"/>
      <c r="L206" s="41"/>
      <c r="M206" s="233"/>
      <c r="N206" s="234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146</v>
      </c>
      <c r="AU206" s="14" t="s">
        <v>83</v>
      </c>
    </row>
    <row r="207" s="2" customFormat="1" ht="33" customHeight="1">
      <c r="A207" s="35"/>
      <c r="B207" s="36"/>
      <c r="C207" s="216" t="s">
        <v>256</v>
      </c>
      <c r="D207" s="216" t="s">
        <v>141</v>
      </c>
      <c r="E207" s="217" t="s">
        <v>257</v>
      </c>
      <c r="F207" s="218" t="s">
        <v>258</v>
      </c>
      <c r="G207" s="219" t="s">
        <v>164</v>
      </c>
      <c r="H207" s="220">
        <v>394.10000000000002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38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145</v>
      </c>
      <c r="AT207" s="228" t="s">
        <v>141</v>
      </c>
      <c r="AU207" s="228" t="s">
        <v>83</v>
      </c>
      <c r="AY207" s="14" t="s">
        <v>139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81</v>
      </c>
      <c r="BK207" s="229">
        <f>ROUND(I207*H207,2)</f>
        <v>0</v>
      </c>
      <c r="BL207" s="14" t="s">
        <v>145</v>
      </c>
      <c r="BM207" s="228" t="s">
        <v>259</v>
      </c>
    </row>
    <row r="208" s="2" customFormat="1">
      <c r="A208" s="35"/>
      <c r="B208" s="36"/>
      <c r="C208" s="37"/>
      <c r="D208" s="230" t="s">
        <v>146</v>
      </c>
      <c r="E208" s="37"/>
      <c r="F208" s="231" t="s">
        <v>258</v>
      </c>
      <c r="G208" s="37"/>
      <c r="H208" s="37"/>
      <c r="I208" s="232"/>
      <c r="J208" s="37"/>
      <c r="K208" s="37"/>
      <c r="L208" s="41"/>
      <c r="M208" s="233"/>
      <c r="N208" s="234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146</v>
      </c>
      <c r="AU208" s="14" t="s">
        <v>83</v>
      </c>
    </row>
    <row r="209" s="2" customFormat="1" ht="16.5" customHeight="1">
      <c r="A209" s="35"/>
      <c r="B209" s="36"/>
      <c r="C209" s="216" t="s">
        <v>203</v>
      </c>
      <c r="D209" s="216" t="s">
        <v>141</v>
      </c>
      <c r="E209" s="217" t="s">
        <v>260</v>
      </c>
      <c r="F209" s="218" t="s">
        <v>261</v>
      </c>
      <c r="G209" s="219" t="s">
        <v>164</v>
      </c>
      <c r="H209" s="220">
        <v>394.10000000000002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38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145</v>
      </c>
      <c r="AT209" s="228" t="s">
        <v>141</v>
      </c>
      <c r="AU209" s="228" t="s">
        <v>83</v>
      </c>
      <c r="AY209" s="14" t="s">
        <v>139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81</v>
      </c>
      <c r="BK209" s="229">
        <f>ROUND(I209*H209,2)</f>
        <v>0</v>
      </c>
      <c r="BL209" s="14" t="s">
        <v>145</v>
      </c>
      <c r="BM209" s="228" t="s">
        <v>262</v>
      </c>
    </row>
    <row r="210" s="2" customFormat="1">
      <c r="A210" s="35"/>
      <c r="B210" s="36"/>
      <c r="C210" s="37"/>
      <c r="D210" s="230" t="s">
        <v>146</v>
      </c>
      <c r="E210" s="37"/>
      <c r="F210" s="231" t="s">
        <v>261</v>
      </c>
      <c r="G210" s="37"/>
      <c r="H210" s="37"/>
      <c r="I210" s="232"/>
      <c r="J210" s="37"/>
      <c r="K210" s="37"/>
      <c r="L210" s="41"/>
      <c r="M210" s="233"/>
      <c r="N210" s="234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146</v>
      </c>
      <c r="AU210" s="14" t="s">
        <v>83</v>
      </c>
    </row>
    <row r="211" s="2" customFormat="1" ht="21.75" customHeight="1">
      <c r="A211" s="35"/>
      <c r="B211" s="36"/>
      <c r="C211" s="216" t="s">
        <v>263</v>
      </c>
      <c r="D211" s="216" t="s">
        <v>141</v>
      </c>
      <c r="E211" s="217" t="s">
        <v>264</v>
      </c>
      <c r="F211" s="218" t="s">
        <v>265</v>
      </c>
      <c r="G211" s="219" t="s">
        <v>164</v>
      </c>
      <c r="H211" s="220">
        <v>17734.5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38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145</v>
      </c>
      <c r="AT211" s="228" t="s">
        <v>141</v>
      </c>
      <c r="AU211" s="228" t="s">
        <v>83</v>
      </c>
      <c r="AY211" s="14" t="s">
        <v>139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81</v>
      </c>
      <c r="BK211" s="229">
        <f>ROUND(I211*H211,2)</f>
        <v>0</v>
      </c>
      <c r="BL211" s="14" t="s">
        <v>145</v>
      </c>
      <c r="BM211" s="228" t="s">
        <v>266</v>
      </c>
    </row>
    <row r="212" s="2" customFormat="1">
      <c r="A212" s="35"/>
      <c r="B212" s="36"/>
      <c r="C212" s="37"/>
      <c r="D212" s="230" t="s">
        <v>146</v>
      </c>
      <c r="E212" s="37"/>
      <c r="F212" s="231" t="s">
        <v>265</v>
      </c>
      <c r="G212" s="37"/>
      <c r="H212" s="37"/>
      <c r="I212" s="232"/>
      <c r="J212" s="37"/>
      <c r="K212" s="37"/>
      <c r="L212" s="41"/>
      <c r="M212" s="233"/>
      <c r="N212" s="234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146</v>
      </c>
      <c r="AU212" s="14" t="s">
        <v>83</v>
      </c>
    </row>
    <row r="213" s="2" customFormat="1" ht="21.75" customHeight="1">
      <c r="A213" s="35"/>
      <c r="B213" s="36"/>
      <c r="C213" s="216" t="s">
        <v>207</v>
      </c>
      <c r="D213" s="216" t="s">
        <v>141</v>
      </c>
      <c r="E213" s="217" t="s">
        <v>267</v>
      </c>
      <c r="F213" s="218" t="s">
        <v>268</v>
      </c>
      <c r="G213" s="219" t="s">
        <v>164</v>
      </c>
      <c r="H213" s="220">
        <v>394.10000000000002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38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145</v>
      </c>
      <c r="AT213" s="228" t="s">
        <v>141</v>
      </c>
      <c r="AU213" s="228" t="s">
        <v>83</v>
      </c>
      <c r="AY213" s="14" t="s">
        <v>139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81</v>
      </c>
      <c r="BK213" s="229">
        <f>ROUND(I213*H213,2)</f>
        <v>0</v>
      </c>
      <c r="BL213" s="14" t="s">
        <v>145</v>
      </c>
      <c r="BM213" s="228" t="s">
        <v>269</v>
      </c>
    </row>
    <row r="214" s="2" customFormat="1">
      <c r="A214" s="35"/>
      <c r="B214" s="36"/>
      <c r="C214" s="37"/>
      <c r="D214" s="230" t="s">
        <v>146</v>
      </c>
      <c r="E214" s="37"/>
      <c r="F214" s="231" t="s">
        <v>268</v>
      </c>
      <c r="G214" s="37"/>
      <c r="H214" s="37"/>
      <c r="I214" s="232"/>
      <c r="J214" s="37"/>
      <c r="K214" s="37"/>
      <c r="L214" s="41"/>
      <c r="M214" s="233"/>
      <c r="N214" s="234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146</v>
      </c>
      <c r="AU214" s="14" t="s">
        <v>83</v>
      </c>
    </row>
    <row r="215" s="2" customFormat="1" ht="33" customHeight="1">
      <c r="A215" s="35"/>
      <c r="B215" s="36"/>
      <c r="C215" s="216" t="s">
        <v>270</v>
      </c>
      <c r="D215" s="216" t="s">
        <v>141</v>
      </c>
      <c r="E215" s="217" t="s">
        <v>271</v>
      </c>
      <c r="F215" s="218" t="s">
        <v>272</v>
      </c>
      <c r="G215" s="219" t="s">
        <v>164</v>
      </c>
      <c r="H215" s="220">
        <v>44.799999999999997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38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145</v>
      </c>
      <c r="AT215" s="228" t="s">
        <v>141</v>
      </c>
      <c r="AU215" s="228" t="s">
        <v>83</v>
      </c>
      <c r="AY215" s="14" t="s">
        <v>139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81</v>
      </c>
      <c r="BK215" s="229">
        <f>ROUND(I215*H215,2)</f>
        <v>0</v>
      </c>
      <c r="BL215" s="14" t="s">
        <v>145</v>
      </c>
      <c r="BM215" s="228" t="s">
        <v>273</v>
      </c>
    </row>
    <row r="216" s="2" customFormat="1">
      <c r="A216" s="35"/>
      <c r="B216" s="36"/>
      <c r="C216" s="37"/>
      <c r="D216" s="230" t="s">
        <v>146</v>
      </c>
      <c r="E216" s="37"/>
      <c r="F216" s="231" t="s">
        <v>272</v>
      </c>
      <c r="G216" s="37"/>
      <c r="H216" s="37"/>
      <c r="I216" s="232"/>
      <c r="J216" s="37"/>
      <c r="K216" s="37"/>
      <c r="L216" s="41"/>
      <c r="M216" s="233"/>
      <c r="N216" s="234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146</v>
      </c>
      <c r="AU216" s="14" t="s">
        <v>83</v>
      </c>
    </row>
    <row r="217" s="12" customFormat="1" ht="22.8" customHeight="1">
      <c r="A217" s="12"/>
      <c r="B217" s="200"/>
      <c r="C217" s="201"/>
      <c r="D217" s="202" t="s">
        <v>72</v>
      </c>
      <c r="E217" s="214" t="s">
        <v>274</v>
      </c>
      <c r="F217" s="214" t="s">
        <v>275</v>
      </c>
      <c r="G217" s="201"/>
      <c r="H217" s="201"/>
      <c r="I217" s="204"/>
      <c r="J217" s="215">
        <f>BK217</f>
        <v>0</v>
      </c>
      <c r="K217" s="201"/>
      <c r="L217" s="206"/>
      <c r="M217" s="207"/>
      <c r="N217" s="208"/>
      <c r="O217" s="208"/>
      <c r="P217" s="209">
        <f>SUM(P218:P231)</f>
        <v>0</v>
      </c>
      <c r="Q217" s="208"/>
      <c r="R217" s="209">
        <f>SUM(R218:R231)</f>
        <v>0</v>
      </c>
      <c r="S217" s="208"/>
      <c r="T217" s="210">
        <f>SUM(T218:T231)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1" t="s">
        <v>81</v>
      </c>
      <c r="AT217" s="212" t="s">
        <v>72</v>
      </c>
      <c r="AU217" s="212" t="s">
        <v>81</v>
      </c>
      <c r="AY217" s="211" t="s">
        <v>139</v>
      </c>
      <c r="BK217" s="213">
        <f>SUM(BK218:BK231)</f>
        <v>0</v>
      </c>
    </row>
    <row r="218" s="2" customFormat="1" ht="16.5" customHeight="1">
      <c r="A218" s="35"/>
      <c r="B218" s="36"/>
      <c r="C218" s="216" t="s">
        <v>212</v>
      </c>
      <c r="D218" s="216" t="s">
        <v>141</v>
      </c>
      <c r="E218" s="217" t="s">
        <v>276</v>
      </c>
      <c r="F218" s="218" t="s">
        <v>277</v>
      </c>
      <c r="G218" s="219" t="s">
        <v>159</v>
      </c>
      <c r="H218" s="220">
        <v>20.097000000000001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38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145</v>
      </c>
      <c r="AT218" s="228" t="s">
        <v>141</v>
      </c>
      <c r="AU218" s="228" t="s">
        <v>83</v>
      </c>
      <c r="AY218" s="14" t="s">
        <v>139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81</v>
      </c>
      <c r="BK218" s="229">
        <f>ROUND(I218*H218,2)</f>
        <v>0</v>
      </c>
      <c r="BL218" s="14" t="s">
        <v>145</v>
      </c>
      <c r="BM218" s="228" t="s">
        <v>278</v>
      </c>
    </row>
    <row r="219" s="2" customFormat="1">
      <c r="A219" s="35"/>
      <c r="B219" s="36"/>
      <c r="C219" s="37"/>
      <c r="D219" s="230" t="s">
        <v>146</v>
      </c>
      <c r="E219" s="37"/>
      <c r="F219" s="231" t="s">
        <v>277</v>
      </c>
      <c r="G219" s="37"/>
      <c r="H219" s="37"/>
      <c r="I219" s="232"/>
      <c r="J219" s="37"/>
      <c r="K219" s="37"/>
      <c r="L219" s="41"/>
      <c r="M219" s="233"/>
      <c r="N219" s="234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146</v>
      </c>
      <c r="AU219" s="14" t="s">
        <v>83</v>
      </c>
    </row>
    <row r="220" s="2" customFormat="1" ht="21.75" customHeight="1">
      <c r="A220" s="35"/>
      <c r="B220" s="36"/>
      <c r="C220" s="216" t="s">
        <v>279</v>
      </c>
      <c r="D220" s="216" t="s">
        <v>141</v>
      </c>
      <c r="E220" s="217" t="s">
        <v>280</v>
      </c>
      <c r="F220" s="218" t="s">
        <v>281</v>
      </c>
      <c r="G220" s="219" t="s">
        <v>159</v>
      </c>
      <c r="H220" s="220">
        <v>20.103000000000002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38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145</v>
      </c>
      <c r="AT220" s="228" t="s">
        <v>141</v>
      </c>
      <c r="AU220" s="228" t="s">
        <v>83</v>
      </c>
      <c r="AY220" s="14" t="s">
        <v>139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81</v>
      </c>
      <c r="BK220" s="229">
        <f>ROUND(I220*H220,2)</f>
        <v>0</v>
      </c>
      <c r="BL220" s="14" t="s">
        <v>145</v>
      </c>
      <c r="BM220" s="228" t="s">
        <v>282</v>
      </c>
    </row>
    <row r="221" s="2" customFormat="1">
      <c r="A221" s="35"/>
      <c r="B221" s="36"/>
      <c r="C221" s="37"/>
      <c r="D221" s="230" t="s">
        <v>146</v>
      </c>
      <c r="E221" s="37"/>
      <c r="F221" s="231" t="s">
        <v>281</v>
      </c>
      <c r="G221" s="37"/>
      <c r="H221" s="37"/>
      <c r="I221" s="232"/>
      <c r="J221" s="37"/>
      <c r="K221" s="37"/>
      <c r="L221" s="41"/>
      <c r="M221" s="233"/>
      <c r="N221" s="234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146</v>
      </c>
      <c r="AU221" s="14" t="s">
        <v>83</v>
      </c>
    </row>
    <row r="222" s="2" customFormat="1" ht="33" customHeight="1">
      <c r="A222" s="35"/>
      <c r="B222" s="36"/>
      <c r="C222" s="216" t="s">
        <v>216</v>
      </c>
      <c r="D222" s="216" t="s">
        <v>141</v>
      </c>
      <c r="E222" s="217" t="s">
        <v>283</v>
      </c>
      <c r="F222" s="218" t="s">
        <v>284</v>
      </c>
      <c r="G222" s="219" t="s">
        <v>159</v>
      </c>
      <c r="H222" s="220">
        <v>20.097000000000001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38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145</v>
      </c>
      <c r="AT222" s="228" t="s">
        <v>141</v>
      </c>
      <c r="AU222" s="228" t="s">
        <v>83</v>
      </c>
      <c r="AY222" s="14" t="s">
        <v>139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81</v>
      </c>
      <c r="BK222" s="229">
        <f>ROUND(I222*H222,2)</f>
        <v>0</v>
      </c>
      <c r="BL222" s="14" t="s">
        <v>145</v>
      </c>
      <c r="BM222" s="228" t="s">
        <v>285</v>
      </c>
    </row>
    <row r="223" s="2" customFormat="1">
      <c r="A223" s="35"/>
      <c r="B223" s="36"/>
      <c r="C223" s="37"/>
      <c r="D223" s="230" t="s">
        <v>146</v>
      </c>
      <c r="E223" s="37"/>
      <c r="F223" s="231" t="s">
        <v>284</v>
      </c>
      <c r="G223" s="37"/>
      <c r="H223" s="37"/>
      <c r="I223" s="232"/>
      <c r="J223" s="37"/>
      <c r="K223" s="37"/>
      <c r="L223" s="41"/>
      <c r="M223" s="233"/>
      <c r="N223" s="234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146</v>
      </c>
      <c r="AU223" s="14" t="s">
        <v>83</v>
      </c>
    </row>
    <row r="224" s="2" customFormat="1" ht="21.75" customHeight="1">
      <c r="A224" s="35"/>
      <c r="B224" s="36"/>
      <c r="C224" s="216" t="s">
        <v>286</v>
      </c>
      <c r="D224" s="216" t="s">
        <v>141</v>
      </c>
      <c r="E224" s="217" t="s">
        <v>287</v>
      </c>
      <c r="F224" s="218" t="s">
        <v>288</v>
      </c>
      <c r="G224" s="219" t="s">
        <v>159</v>
      </c>
      <c r="H224" s="220">
        <v>20.103000000000002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38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145</v>
      </c>
      <c r="AT224" s="228" t="s">
        <v>141</v>
      </c>
      <c r="AU224" s="228" t="s">
        <v>83</v>
      </c>
      <c r="AY224" s="14" t="s">
        <v>139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81</v>
      </c>
      <c r="BK224" s="229">
        <f>ROUND(I224*H224,2)</f>
        <v>0</v>
      </c>
      <c r="BL224" s="14" t="s">
        <v>145</v>
      </c>
      <c r="BM224" s="228" t="s">
        <v>289</v>
      </c>
    </row>
    <row r="225" s="2" customFormat="1">
      <c r="A225" s="35"/>
      <c r="B225" s="36"/>
      <c r="C225" s="37"/>
      <c r="D225" s="230" t="s">
        <v>146</v>
      </c>
      <c r="E225" s="37"/>
      <c r="F225" s="231" t="s">
        <v>288</v>
      </c>
      <c r="G225" s="37"/>
      <c r="H225" s="37"/>
      <c r="I225" s="232"/>
      <c r="J225" s="37"/>
      <c r="K225" s="37"/>
      <c r="L225" s="41"/>
      <c r="M225" s="233"/>
      <c r="N225" s="234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146</v>
      </c>
      <c r="AU225" s="14" t="s">
        <v>83</v>
      </c>
    </row>
    <row r="226" s="2" customFormat="1" ht="21.75" customHeight="1">
      <c r="A226" s="35"/>
      <c r="B226" s="36"/>
      <c r="C226" s="216" t="s">
        <v>219</v>
      </c>
      <c r="D226" s="216" t="s">
        <v>141</v>
      </c>
      <c r="E226" s="217" t="s">
        <v>290</v>
      </c>
      <c r="F226" s="218" t="s">
        <v>291</v>
      </c>
      <c r="G226" s="219" t="s">
        <v>159</v>
      </c>
      <c r="H226" s="220">
        <v>804.12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38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145</v>
      </c>
      <c r="AT226" s="228" t="s">
        <v>141</v>
      </c>
      <c r="AU226" s="228" t="s">
        <v>83</v>
      </c>
      <c r="AY226" s="14" t="s">
        <v>139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81</v>
      </c>
      <c r="BK226" s="229">
        <f>ROUND(I226*H226,2)</f>
        <v>0</v>
      </c>
      <c r="BL226" s="14" t="s">
        <v>145</v>
      </c>
      <c r="BM226" s="228" t="s">
        <v>292</v>
      </c>
    </row>
    <row r="227" s="2" customFormat="1">
      <c r="A227" s="35"/>
      <c r="B227" s="36"/>
      <c r="C227" s="37"/>
      <c r="D227" s="230" t="s">
        <v>146</v>
      </c>
      <c r="E227" s="37"/>
      <c r="F227" s="231" t="s">
        <v>291</v>
      </c>
      <c r="G227" s="37"/>
      <c r="H227" s="37"/>
      <c r="I227" s="232"/>
      <c r="J227" s="37"/>
      <c r="K227" s="37"/>
      <c r="L227" s="41"/>
      <c r="M227" s="233"/>
      <c r="N227" s="234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146</v>
      </c>
      <c r="AU227" s="14" t="s">
        <v>83</v>
      </c>
    </row>
    <row r="228" s="2" customFormat="1" ht="33" customHeight="1">
      <c r="A228" s="35"/>
      <c r="B228" s="36"/>
      <c r="C228" s="216" t="s">
        <v>293</v>
      </c>
      <c r="D228" s="216" t="s">
        <v>141</v>
      </c>
      <c r="E228" s="217" t="s">
        <v>294</v>
      </c>
      <c r="F228" s="218" t="s">
        <v>295</v>
      </c>
      <c r="G228" s="219" t="s">
        <v>159</v>
      </c>
      <c r="H228" s="220">
        <v>14.606999999999999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38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145</v>
      </c>
      <c r="AT228" s="228" t="s">
        <v>141</v>
      </c>
      <c r="AU228" s="228" t="s">
        <v>83</v>
      </c>
      <c r="AY228" s="14" t="s">
        <v>139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81</v>
      </c>
      <c r="BK228" s="229">
        <f>ROUND(I228*H228,2)</f>
        <v>0</v>
      </c>
      <c r="BL228" s="14" t="s">
        <v>145</v>
      </c>
      <c r="BM228" s="228" t="s">
        <v>296</v>
      </c>
    </row>
    <row r="229" s="2" customFormat="1">
      <c r="A229" s="35"/>
      <c r="B229" s="36"/>
      <c r="C229" s="37"/>
      <c r="D229" s="230" t="s">
        <v>146</v>
      </c>
      <c r="E229" s="37"/>
      <c r="F229" s="231" t="s">
        <v>295</v>
      </c>
      <c r="G229" s="37"/>
      <c r="H229" s="37"/>
      <c r="I229" s="232"/>
      <c r="J229" s="37"/>
      <c r="K229" s="37"/>
      <c r="L229" s="41"/>
      <c r="M229" s="233"/>
      <c r="N229" s="234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146</v>
      </c>
      <c r="AU229" s="14" t="s">
        <v>83</v>
      </c>
    </row>
    <row r="230" s="2" customFormat="1" ht="33" customHeight="1">
      <c r="A230" s="35"/>
      <c r="B230" s="36"/>
      <c r="C230" s="216" t="s">
        <v>222</v>
      </c>
      <c r="D230" s="216" t="s">
        <v>141</v>
      </c>
      <c r="E230" s="217" t="s">
        <v>297</v>
      </c>
      <c r="F230" s="218" t="s">
        <v>298</v>
      </c>
      <c r="G230" s="219" t="s">
        <v>159</v>
      </c>
      <c r="H230" s="220">
        <v>5.4900000000000002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38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145</v>
      </c>
      <c r="AT230" s="228" t="s">
        <v>141</v>
      </c>
      <c r="AU230" s="228" t="s">
        <v>83</v>
      </c>
      <c r="AY230" s="14" t="s">
        <v>139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81</v>
      </c>
      <c r="BK230" s="229">
        <f>ROUND(I230*H230,2)</f>
        <v>0</v>
      </c>
      <c r="BL230" s="14" t="s">
        <v>145</v>
      </c>
      <c r="BM230" s="228" t="s">
        <v>299</v>
      </c>
    </row>
    <row r="231" s="2" customFormat="1">
      <c r="A231" s="35"/>
      <c r="B231" s="36"/>
      <c r="C231" s="37"/>
      <c r="D231" s="230" t="s">
        <v>146</v>
      </c>
      <c r="E231" s="37"/>
      <c r="F231" s="231" t="s">
        <v>298</v>
      </c>
      <c r="G231" s="37"/>
      <c r="H231" s="37"/>
      <c r="I231" s="232"/>
      <c r="J231" s="37"/>
      <c r="K231" s="37"/>
      <c r="L231" s="41"/>
      <c r="M231" s="233"/>
      <c r="N231" s="234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146</v>
      </c>
      <c r="AU231" s="14" t="s">
        <v>83</v>
      </c>
    </row>
    <row r="232" s="12" customFormat="1" ht="22.8" customHeight="1">
      <c r="A232" s="12"/>
      <c r="B232" s="200"/>
      <c r="C232" s="201"/>
      <c r="D232" s="202" t="s">
        <v>72</v>
      </c>
      <c r="E232" s="214" t="s">
        <v>300</v>
      </c>
      <c r="F232" s="214" t="s">
        <v>301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SUM(P233:P234)</f>
        <v>0</v>
      </c>
      <c r="Q232" s="208"/>
      <c r="R232" s="209">
        <f>SUM(R233:R234)</f>
        <v>0</v>
      </c>
      <c r="S232" s="208"/>
      <c r="T232" s="210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81</v>
      </c>
      <c r="AT232" s="212" t="s">
        <v>72</v>
      </c>
      <c r="AU232" s="212" t="s">
        <v>81</v>
      </c>
      <c r="AY232" s="211" t="s">
        <v>139</v>
      </c>
      <c r="BK232" s="213">
        <f>SUM(BK233:BK234)</f>
        <v>0</v>
      </c>
    </row>
    <row r="233" s="2" customFormat="1" ht="16.5" customHeight="1">
      <c r="A233" s="35"/>
      <c r="B233" s="36"/>
      <c r="C233" s="216" t="s">
        <v>302</v>
      </c>
      <c r="D233" s="216" t="s">
        <v>141</v>
      </c>
      <c r="E233" s="217" t="s">
        <v>303</v>
      </c>
      <c r="F233" s="218" t="s">
        <v>304</v>
      </c>
      <c r="G233" s="219" t="s">
        <v>159</v>
      </c>
      <c r="H233" s="220">
        <v>10.960000000000001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38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145</v>
      </c>
      <c r="AT233" s="228" t="s">
        <v>141</v>
      </c>
      <c r="AU233" s="228" t="s">
        <v>83</v>
      </c>
      <c r="AY233" s="14" t="s">
        <v>139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81</v>
      </c>
      <c r="BK233" s="229">
        <f>ROUND(I233*H233,2)</f>
        <v>0</v>
      </c>
      <c r="BL233" s="14" t="s">
        <v>145</v>
      </c>
      <c r="BM233" s="228" t="s">
        <v>305</v>
      </c>
    </row>
    <row r="234" s="2" customFormat="1">
      <c r="A234" s="35"/>
      <c r="B234" s="36"/>
      <c r="C234" s="37"/>
      <c r="D234" s="230" t="s">
        <v>146</v>
      </c>
      <c r="E234" s="37"/>
      <c r="F234" s="231" t="s">
        <v>304</v>
      </c>
      <c r="G234" s="37"/>
      <c r="H234" s="37"/>
      <c r="I234" s="232"/>
      <c r="J234" s="37"/>
      <c r="K234" s="37"/>
      <c r="L234" s="41"/>
      <c r="M234" s="233"/>
      <c r="N234" s="234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146</v>
      </c>
      <c r="AU234" s="14" t="s">
        <v>83</v>
      </c>
    </row>
    <row r="235" s="12" customFormat="1" ht="25.92" customHeight="1">
      <c r="A235" s="12"/>
      <c r="B235" s="200"/>
      <c r="C235" s="201"/>
      <c r="D235" s="202" t="s">
        <v>72</v>
      </c>
      <c r="E235" s="203" t="s">
        <v>306</v>
      </c>
      <c r="F235" s="203" t="s">
        <v>307</v>
      </c>
      <c r="G235" s="201"/>
      <c r="H235" s="201"/>
      <c r="I235" s="204"/>
      <c r="J235" s="205">
        <f>BK235</f>
        <v>0</v>
      </c>
      <c r="K235" s="201"/>
      <c r="L235" s="206"/>
      <c r="M235" s="207"/>
      <c r="N235" s="208"/>
      <c r="O235" s="208"/>
      <c r="P235" s="209">
        <f>P236+P243+P262+P275+P308+P343+P402+P437+P472</f>
        <v>0</v>
      </c>
      <c r="Q235" s="208"/>
      <c r="R235" s="209">
        <f>R236+R243+R262+R275+R308+R343+R402+R437+R472</f>
        <v>0</v>
      </c>
      <c r="S235" s="208"/>
      <c r="T235" s="210">
        <f>T236+T243+T262+T275+T308+T343+T402+T437+T472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1" t="s">
        <v>83</v>
      </c>
      <c r="AT235" s="212" t="s">
        <v>72</v>
      </c>
      <c r="AU235" s="212" t="s">
        <v>73</v>
      </c>
      <c r="AY235" s="211" t="s">
        <v>139</v>
      </c>
      <c r="BK235" s="213">
        <f>BK236+BK243+BK262+BK275+BK308+BK343+BK402+BK437+BK472</f>
        <v>0</v>
      </c>
    </row>
    <row r="236" s="12" customFormat="1" ht="22.8" customHeight="1">
      <c r="A236" s="12"/>
      <c r="B236" s="200"/>
      <c r="C236" s="201"/>
      <c r="D236" s="202" t="s">
        <v>72</v>
      </c>
      <c r="E236" s="214" t="s">
        <v>308</v>
      </c>
      <c r="F236" s="214" t="s">
        <v>309</v>
      </c>
      <c r="G236" s="201"/>
      <c r="H236" s="201"/>
      <c r="I236" s="204"/>
      <c r="J236" s="215">
        <f>BK236</f>
        <v>0</v>
      </c>
      <c r="K236" s="201"/>
      <c r="L236" s="206"/>
      <c r="M236" s="207"/>
      <c r="N236" s="208"/>
      <c r="O236" s="208"/>
      <c r="P236" s="209">
        <f>SUM(P237:P242)</f>
        <v>0</v>
      </c>
      <c r="Q236" s="208"/>
      <c r="R236" s="209">
        <f>SUM(R237:R242)</f>
        <v>0</v>
      </c>
      <c r="S236" s="208"/>
      <c r="T236" s="210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1" t="s">
        <v>83</v>
      </c>
      <c r="AT236" s="212" t="s">
        <v>72</v>
      </c>
      <c r="AU236" s="212" t="s">
        <v>81</v>
      </c>
      <c r="AY236" s="211" t="s">
        <v>139</v>
      </c>
      <c r="BK236" s="213">
        <f>SUM(BK237:BK242)</f>
        <v>0</v>
      </c>
    </row>
    <row r="237" s="2" customFormat="1" ht="21.75" customHeight="1">
      <c r="A237" s="35"/>
      <c r="B237" s="36"/>
      <c r="C237" s="216" t="s">
        <v>225</v>
      </c>
      <c r="D237" s="216" t="s">
        <v>141</v>
      </c>
      <c r="E237" s="217" t="s">
        <v>310</v>
      </c>
      <c r="F237" s="218" t="s">
        <v>311</v>
      </c>
      <c r="G237" s="219" t="s">
        <v>164</v>
      </c>
      <c r="H237" s="220">
        <v>27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38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173</v>
      </c>
      <c r="AT237" s="228" t="s">
        <v>141</v>
      </c>
      <c r="AU237" s="228" t="s">
        <v>83</v>
      </c>
      <c r="AY237" s="14" t="s">
        <v>139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81</v>
      </c>
      <c r="BK237" s="229">
        <f>ROUND(I237*H237,2)</f>
        <v>0</v>
      </c>
      <c r="BL237" s="14" t="s">
        <v>173</v>
      </c>
      <c r="BM237" s="228" t="s">
        <v>312</v>
      </c>
    </row>
    <row r="238" s="2" customFormat="1">
      <c r="A238" s="35"/>
      <c r="B238" s="36"/>
      <c r="C238" s="37"/>
      <c r="D238" s="230" t="s">
        <v>146</v>
      </c>
      <c r="E238" s="37"/>
      <c r="F238" s="231" t="s">
        <v>311</v>
      </c>
      <c r="G238" s="37"/>
      <c r="H238" s="37"/>
      <c r="I238" s="232"/>
      <c r="J238" s="37"/>
      <c r="K238" s="37"/>
      <c r="L238" s="41"/>
      <c r="M238" s="233"/>
      <c r="N238" s="234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146</v>
      </c>
      <c r="AU238" s="14" t="s">
        <v>83</v>
      </c>
    </row>
    <row r="239" s="2" customFormat="1" ht="21.75" customHeight="1">
      <c r="A239" s="35"/>
      <c r="B239" s="36"/>
      <c r="C239" s="235" t="s">
        <v>313</v>
      </c>
      <c r="D239" s="235" t="s">
        <v>175</v>
      </c>
      <c r="E239" s="236" t="s">
        <v>314</v>
      </c>
      <c r="F239" s="237" t="s">
        <v>315</v>
      </c>
      <c r="G239" s="238" t="s">
        <v>164</v>
      </c>
      <c r="H239" s="239">
        <v>32.399999999999999</v>
      </c>
      <c r="I239" s="240"/>
      <c r="J239" s="241">
        <f>ROUND(I239*H239,2)</f>
        <v>0</v>
      </c>
      <c r="K239" s="242"/>
      <c r="L239" s="243"/>
      <c r="M239" s="244" t="s">
        <v>1</v>
      </c>
      <c r="N239" s="245" t="s">
        <v>38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203</v>
      </c>
      <c r="AT239" s="228" t="s">
        <v>175</v>
      </c>
      <c r="AU239" s="228" t="s">
        <v>83</v>
      </c>
      <c r="AY239" s="14" t="s">
        <v>139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81</v>
      </c>
      <c r="BK239" s="229">
        <f>ROUND(I239*H239,2)</f>
        <v>0</v>
      </c>
      <c r="BL239" s="14" t="s">
        <v>173</v>
      </c>
      <c r="BM239" s="228" t="s">
        <v>316</v>
      </c>
    </row>
    <row r="240" s="2" customFormat="1">
      <c r="A240" s="35"/>
      <c r="B240" s="36"/>
      <c r="C240" s="37"/>
      <c r="D240" s="230" t="s">
        <v>146</v>
      </c>
      <c r="E240" s="37"/>
      <c r="F240" s="231" t="s">
        <v>315</v>
      </c>
      <c r="G240" s="37"/>
      <c r="H240" s="37"/>
      <c r="I240" s="232"/>
      <c r="J240" s="37"/>
      <c r="K240" s="37"/>
      <c r="L240" s="41"/>
      <c r="M240" s="233"/>
      <c r="N240" s="234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146</v>
      </c>
      <c r="AU240" s="14" t="s">
        <v>83</v>
      </c>
    </row>
    <row r="241" s="2" customFormat="1" ht="21.75" customHeight="1">
      <c r="A241" s="35"/>
      <c r="B241" s="36"/>
      <c r="C241" s="216" t="s">
        <v>229</v>
      </c>
      <c r="D241" s="216" t="s">
        <v>141</v>
      </c>
      <c r="E241" s="217" t="s">
        <v>317</v>
      </c>
      <c r="F241" s="218" t="s">
        <v>318</v>
      </c>
      <c r="G241" s="219" t="s">
        <v>319</v>
      </c>
      <c r="H241" s="246"/>
      <c r="I241" s="221"/>
      <c r="J241" s="222">
        <f>ROUND(I241*H241,2)</f>
        <v>0</v>
      </c>
      <c r="K241" s="223"/>
      <c r="L241" s="41"/>
      <c r="M241" s="224" t="s">
        <v>1</v>
      </c>
      <c r="N241" s="225" t="s">
        <v>38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173</v>
      </c>
      <c r="AT241" s="228" t="s">
        <v>141</v>
      </c>
      <c r="AU241" s="228" t="s">
        <v>83</v>
      </c>
      <c r="AY241" s="14" t="s">
        <v>139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81</v>
      </c>
      <c r="BK241" s="229">
        <f>ROUND(I241*H241,2)</f>
        <v>0</v>
      </c>
      <c r="BL241" s="14" t="s">
        <v>173</v>
      </c>
      <c r="BM241" s="228" t="s">
        <v>320</v>
      </c>
    </row>
    <row r="242" s="2" customFormat="1">
      <c r="A242" s="35"/>
      <c r="B242" s="36"/>
      <c r="C242" s="37"/>
      <c r="D242" s="230" t="s">
        <v>146</v>
      </c>
      <c r="E242" s="37"/>
      <c r="F242" s="231" t="s">
        <v>318</v>
      </c>
      <c r="G242" s="37"/>
      <c r="H242" s="37"/>
      <c r="I242" s="232"/>
      <c r="J242" s="37"/>
      <c r="K242" s="37"/>
      <c r="L242" s="41"/>
      <c r="M242" s="233"/>
      <c r="N242" s="234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146</v>
      </c>
      <c r="AU242" s="14" t="s">
        <v>83</v>
      </c>
    </row>
    <row r="243" s="12" customFormat="1" ht="22.8" customHeight="1">
      <c r="A243" s="12"/>
      <c r="B243" s="200"/>
      <c r="C243" s="201"/>
      <c r="D243" s="202" t="s">
        <v>72</v>
      </c>
      <c r="E243" s="214" t="s">
        <v>321</v>
      </c>
      <c r="F243" s="214" t="s">
        <v>322</v>
      </c>
      <c r="G243" s="201"/>
      <c r="H243" s="201"/>
      <c r="I243" s="204"/>
      <c r="J243" s="215">
        <f>BK243</f>
        <v>0</v>
      </c>
      <c r="K243" s="201"/>
      <c r="L243" s="206"/>
      <c r="M243" s="207"/>
      <c r="N243" s="208"/>
      <c r="O243" s="208"/>
      <c r="P243" s="209">
        <f>SUM(P244:P261)</f>
        <v>0</v>
      </c>
      <c r="Q243" s="208"/>
      <c r="R243" s="209">
        <f>SUM(R244:R261)</f>
        <v>0</v>
      </c>
      <c r="S243" s="208"/>
      <c r="T243" s="210">
        <f>SUM(T244:T261)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1" t="s">
        <v>83</v>
      </c>
      <c r="AT243" s="212" t="s">
        <v>72</v>
      </c>
      <c r="AU243" s="212" t="s">
        <v>81</v>
      </c>
      <c r="AY243" s="211" t="s">
        <v>139</v>
      </c>
      <c r="BK243" s="213">
        <f>SUM(BK244:BK261)</f>
        <v>0</v>
      </c>
    </row>
    <row r="244" s="2" customFormat="1" ht="33" customHeight="1">
      <c r="A244" s="35"/>
      <c r="B244" s="36"/>
      <c r="C244" s="216" t="s">
        <v>323</v>
      </c>
      <c r="D244" s="216" t="s">
        <v>141</v>
      </c>
      <c r="E244" s="217" t="s">
        <v>324</v>
      </c>
      <c r="F244" s="218" t="s">
        <v>325</v>
      </c>
      <c r="G244" s="219" t="s">
        <v>326</v>
      </c>
      <c r="H244" s="220">
        <v>3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38</v>
      </c>
      <c r="O244" s="88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173</v>
      </c>
      <c r="AT244" s="228" t="s">
        <v>141</v>
      </c>
      <c r="AU244" s="228" t="s">
        <v>83</v>
      </c>
      <c r="AY244" s="14" t="s">
        <v>139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81</v>
      </c>
      <c r="BK244" s="229">
        <f>ROUND(I244*H244,2)</f>
        <v>0</v>
      </c>
      <c r="BL244" s="14" t="s">
        <v>173</v>
      </c>
      <c r="BM244" s="228" t="s">
        <v>247</v>
      </c>
    </row>
    <row r="245" s="2" customFormat="1">
      <c r="A245" s="35"/>
      <c r="B245" s="36"/>
      <c r="C245" s="37"/>
      <c r="D245" s="230" t="s">
        <v>146</v>
      </c>
      <c r="E245" s="37"/>
      <c r="F245" s="231" t="s">
        <v>325</v>
      </c>
      <c r="G245" s="37"/>
      <c r="H245" s="37"/>
      <c r="I245" s="232"/>
      <c r="J245" s="37"/>
      <c r="K245" s="37"/>
      <c r="L245" s="41"/>
      <c r="M245" s="233"/>
      <c r="N245" s="234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146</v>
      </c>
      <c r="AU245" s="14" t="s">
        <v>83</v>
      </c>
    </row>
    <row r="246" s="2" customFormat="1" ht="21.75" customHeight="1">
      <c r="A246" s="35"/>
      <c r="B246" s="36"/>
      <c r="C246" s="216" t="s">
        <v>232</v>
      </c>
      <c r="D246" s="216" t="s">
        <v>141</v>
      </c>
      <c r="E246" s="217" t="s">
        <v>327</v>
      </c>
      <c r="F246" s="218" t="s">
        <v>328</v>
      </c>
      <c r="G246" s="219" t="s">
        <v>326</v>
      </c>
      <c r="H246" s="220">
        <v>3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38</v>
      </c>
      <c r="O246" s="88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173</v>
      </c>
      <c r="AT246" s="228" t="s">
        <v>141</v>
      </c>
      <c r="AU246" s="228" t="s">
        <v>83</v>
      </c>
      <c r="AY246" s="14" t="s">
        <v>139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81</v>
      </c>
      <c r="BK246" s="229">
        <f>ROUND(I246*H246,2)</f>
        <v>0</v>
      </c>
      <c r="BL246" s="14" t="s">
        <v>173</v>
      </c>
      <c r="BM246" s="228" t="s">
        <v>329</v>
      </c>
    </row>
    <row r="247" s="2" customFormat="1">
      <c r="A247" s="35"/>
      <c r="B247" s="36"/>
      <c r="C247" s="37"/>
      <c r="D247" s="230" t="s">
        <v>146</v>
      </c>
      <c r="E247" s="37"/>
      <c r="F247" s="231" t="s">
        <v>328</v>
      </c>
      <c r="G247" s="37"/>
      <c r="H247" s="37"/>
      <c r="I247" s="232"/>
      <c r="J247" s="37"/>
      <c r="K247" s="37"/>
      <c r="L247" s="41"/>
      <c r="M247" s="233"/>
      <c r="N247" s="234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146</v>
      </c>
      <c r="AU247" s="14" t="s">
        <v>83</v>
      </c>
    </row>
    <row r="248" s="2" customFormat="1" ht="21.75" customHeight="1">
      <c r="A248" s="35"/>
      <c r="B248" s="36"/>
      <c r="C248" s="235" t="s">
        <v>330</v>
      </c>
      <c r="D248" s="235" t="s">
        <v>175</v>
      </c>
      <c r="E248" s="236" t="s">
        <v>331</v>
      </c>
      <c r="F248" s="237" t="s">
        <v>332</v>
      </c>
      <c r="G248" s="238" t="s">
        <v>326</v>
      </c>
      <c r="H248" s="239">
        <v>3</v>
      </c>
      <c r="I248" s="240"/>
      <c r="J248" s="241">
        <f>ROUND(I248*H248,2)</f>
        <v>0</v>
      </c>
      <c r="K248" s="242"/>
      <c r="L248" s="243"/>
      <c r="M248" s="244" t="s">
        <v>1</v>
      </c>
      <c r="N248" s="245" t="s">
        <v>38</v>
      </c>
      <c r="O248" s="88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203</v>
      </c>
      <c r="AT248" s="228" t="s">
        <v>175</v>
      </c>
      <c r="AU248" s="228" t="s">
        <v>83</v>
      </c>
      <c r="AY248" s="14" t="s">
        <v>139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81</v>
      </c>
      <c r="BK248" s="229">
        <f>ROUND(I248*H248,2)</f>
        <v>0</v>
      </c>
      <c r="BL248" s="14" t="s">
        <v>173</v>
      </c>
      <c r="BM248" s="228" t="s">
        <v>333</v>
      </c>
    </row>
    <row r="249" s="2" customFormat="1">
      <c r="A249" s="35"/>
      <c r="B249" s="36"/>
      <c r="C249" s="37"/>
      <c r="D249" s="230" t="s">
        <v>146</v>
      </c>
      <c r="E249" s="37"/>
      <c r="F249" s="231" t="s">
        <v>332</v>
      </c>
      <c r="G249" s="37"/>
      <c r="H249" s="37"/>
      <c r="I249" s="232"/>
      <c r="J249" s="37"/>
      <c r="K249" s="37"/>
      <c r="L249" s="41"/>
      <c r="M249" s="233"/>
      <c r="N249" s="234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146</v>
      </c>
      <c r="AU249" s="14" t="s">
        <v>83</v>
      </c>
    </row>
    <row r="250" s="2" customFormat="1" ht="21.75" customHeight="1">
      <c r="A250" s="35"/>
      <c r="B250" s="36"/>
      <c r="C250" s="216" t="s">
        <v>236</v>
      </c>
      <c r="D250" s="216" t="s">
        <v>141</v>
      </c>
      <c r="E250" s="217" t="s">
        <v>334</v>
      </c>
      <c r="F250" s="218" t="s">
        <v>335</v>
      </c>
      <c r="G250" s="219" t="s">
        <v>326</v>
      </c>
      <c r="H250" s="220">
        <v>3</v>
      </c>
      <c r="I250" s="221"/>
      <c r="J250" s="222">
        <f>ROUND(I250*H250,2)</f>
        <v>0</v>
      </c>
      <c r="K250" s="223"/>
      <c r="L250" s="41"/>
      <c r="M250" s="224" t="s">
        <v>1</v>
      </c>
      <c r="N250" s="225" t="s">
        <v>38</v>
      </c>
      <c r="O250" s="88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173</v>
      </c>
      <c r="AT250" s="228" t="s">
        <v>141</v>
      </c>
      <c r="AU250" s="228" t="s">
        <v>83</v>
      </c>
      <c r="AY250" s="14" t="s">
        <v>139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4" t="s">
        <v>81</v>
      </c>
      <c r="BK250" s="229">
        <f>ROUND(I250*H250,2)</f>
        <v>0</v>
      </c>
      <c r="BL250" s="14" t="s">
        <v>173</v>
      </c>
      <c r="BM250" s="228" t="s">
        <v>336</v>
      </c>
    </row>
    <row r="251" s="2" customFormat="1">
      <c r="A251" s="35"/>
      <c r="B251" s="36"/>
      <c r="C251" s="37"/>
      <c r="D251" s="230" t="s">
        <v>146</v>
      </c>
      <c r="E251" s="37"/>
      <c r="F251" s="231" t="s">
        <v>335</v>
      </c>
      <c r="G251" s="37"/>
      <c r="H251" s="37"/>
      <c r="I251" s="232"/>
      <c r="J251" s="37"/>
      <c r="K251" s="37"/>
      <c r="L251" s="41"/>
      <c r="M251" s="233"/>
      <c r="N251" s="234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146</v>
      </c>
      <c r="AU251" s="14" t="s">
        <v>83</v>
      </c>
    </row>
    <row r="252" s="2" customFormat="1" ht="16.5" customHeight="1">
      <c r="A252" s="35"/>
      <c r="B252" s="36"/>
      <c r="C252" s="235" t="s">
        <v>337</v>
      </c>
      <c r="D252" s="235" t="s">
        <v>175</v>
      </c>
      <c r="E252" s="236" t="s">
        <v>338</v>
      </c>
      <c r="F252" s="237" t="s">
        <v>339</v>
      </c>
      <c r="G252" s="238" t="s">
        <v>326</v>
      </c>
      <c r="H252" s="239">
        <v>3</v>
      </c>
      <c r="I252" s="240"/>
      <c r="J252" s="241">
        <f>ROUND(I252*H252,2)</f>
        <v>0</v>
      </c>
      <c r="K252" s="242"/>
      <c r="L252" s="243"/>
      <c r="M252" s="244" t="s">
        <v>1</v>
      </c>
      <c r="N252" s="245" t="s">
        <v>38</v>
      </c>
      <c r="O252" s="88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203</v>
      </c>
      <c r="AT252" s="228" t="s">
        <v>175</v>
      </c>
      <c r="AU252" s="228" t="s">
        <v>83</v>
      </c>
      <c r="AY252" s="14" t="s">
        <v>139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81</v>
      </c>
      <c r="BK252" s="229">
        <f>ROUND(I252*H252,2)</f>
        <v>0</v>
      </c>
      <c r="BL252" s="14" t="s">
        <v>173</v>
      </c>
      <c r="BM252" s="228" t="s">
        <v>340</v>
      </c>
    </row>
    <row r="253" s="2" customFormat="1">
      <c r="A253" s="35"/>
      <c r="B253" s="36"/>
      <c r="C253" s="37"/>
      <c r="D253" s="230" t="s">
        <v>146</v>
      </c>
      <c r="E253" s="37"/>
      <c r="F253" s="231" t="s">
        <v>339</v>
      </c>
      <c r="G253" s="37"/>
      <c r="H253" s="37"/>
      <c r="I253" s="232"/>
      <c r="J253" s="37"/>
      <c r="K253" s="37"/>
      <c r="L253" s="41"/>
      <c r="M253" s="233"/>
      <c r="N253" s="234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146</v>
      </c>
      <c r="AU253" s="14" t="s">
        <v>83</v>
      </c>
    </row>
    <row r="254" s="2" customFormat="1" ht="21.75" customHeight="1">
      <c r="A254" s="35"/>
      <c r="B254" s="36"/>
      <c r="C254" s="216" t="s">
        <v>239</v>
      </c>
      <c r="D254" s="216" t="s">
        <v>141</v>
      </c>
      <c r="E254" s="217" t="s">
        <v>341</v>
      </c>
      <c r="F254" s="218" t="s">
        <v>342</v>
      </c>
      <c r="G254" s="219" t="s">
        <v>326</v>
      </c>
      <c r="H254" s="220">
        <v>4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38</v>
      </c>
      <c r="O254" s="88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173</v>
      </c>
      <c r="AT254" s="228" t="s">
        <v>141</v>
      </c>
      <c r="AU254" s="228" t="s">
        <v>83</v>
      </c>
      <c r="AY254" s="14" t="s">
        <v>139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81</v>
      </c>
      <c r="BK254" s="229">
        <f>ROUND(I254*H254,2)</f>
        <v>0</v>
      </c>
      <c r="BL254" s="14" t="s">
        <v>173</v>
      </c>
      <c r="BM254" s="228" t="s">
        <v>343</v>
      </c>
    </row>
    <row r="255" s="2" customFormat="1">
      <c r="A255" s="35"/>
      <c r="B255" s="36"/>
      <c r="C255" s="37"/>
      <c r="D255" s="230" t="s">
        <v>146</v>
      </c>
      <c r="E255" s="37"/>
      <c r="F255" s="231" t="s">
        <v>342</v>
      </c>
      <c r="G255" s="37"/>
      <c r="H255" s="37"/>
      <c r="I255" s="232"/>
      <c r="J255" s="37"/>
      <c r="K255" s="37"/>
      <c r="L255" s="41"/>
      <c r="M255" s="233"/>
      <c r="N255" s="234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146</v>
      </c>
      <c r="AU255" s="14" t="s">
        <v>83</v>
      </c>
    </row>
    <row r="256" s="2" customFormat="1" ht="21.75" customHeight="1">
      <c r="A256" s="35"/>
      <c r="B256" s="36"/>
      <c r="C256" s="235" t="s">
        <v>344</v>
      </c>
      <c r="D256" s="235" t="s">
        <v>175</v>
      </c>
      <c r="E256" s="236" t="s">
        <v>345</v>
      </c>
      <c r="F256" s="237" t="s">
        <v>346</v>
      </c>
      <c r="G256" s="238" t="s">
        <v>326</v>
      </c>
      <c r="H256" s="239">
        <v>4</v>
      </c>
      <c r="I256" s="240"/>
      <c r="J256" s="241">
        <f>ROUND(I256*H256,2)</f>
        <v>0</v>
      </c>
      <c r="K256" s="242"/>
      <c r="L256" s="243"/>
      <c r="M256" s="244" t="s">
        <v>1</v>
      </c>
      <c r="N256" s="245" t="s">
        <v>38</v>
      </c>
      <c r="O256" s="88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203</v>
      </c>
      <c r="AT256" s="228" t="s">
        <v>175</v>
      </c>
      <c r="AU256" s="228" t="s">
        <v>83</v>
      </c>
      <c r="AY256" s="14" t="s">
        <v>139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4" t="s">
        <v>81</v>
      </c>
      <c r="BK256" s="229">
        <f>ROUND(I256*H256,2)</f>
        <v>0</v>
      </c>
      <c r="BL256" s="14" t="s">
        <v>173</v>
      </c>
      <c r="BM256" s="228" t="s">
        <v>347</v>
      </c>
    </row>
    <row r="257" s="2" customFormat="1">
      <c r="A257" s="35"/>
      <c r="B257" s="36"/>
      <c r="C257" s="37"/>
      <c r="D257" s="230" t="s">
        <v>146</v>
      </c>
      <c r="E257" s="37"/>
      <c r="F257" s="231" t="s">
        <v>346</v>
      </c>
      <c r="G257" s="37"/>
      <c r="H257" s="37"/>
      <c r="I257" s="232"/>
      <c r="J257" s="37"/>
      <c r="K257" s="37"/>
      <c r="L257" s="41"/>
      <c r="M257" s="233"/>
      <c r="N257" s="234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146</v>
      </c>
      <c r="AU257" s="14" t="s">
        <v>83</v>
      </c>
    </row>
    <row r="258" s="2" customFormat="1" ht="21.75" customHeight="1">
      <c r="A258" s="35"/>
      <c r="B258" s="36"/>
      <c r="C258" s="216" t="s">
        <v>243</v>
      </c>
      <c r="D258" s="216" t="s">
        <v>141</v>
      </c>
      <c r="E258" s="217" t="s">
        <v>348</v>
      </c>
      <c r="F258" s="218" t="s">
        <v>349</v>
      </c>
      <c r="G258" s="219" t="s">
        <v>326</v>
      </c>
      <c r="H258" s="220">
        <v>1</v>
      </c>
      <c r="I258" s="221"/>
      <c r="J258" s="222">
        <f>ROUND(I258*H258,2)</f>
        <v>0</v>
      </c>
      <c r="K258" s="223"/>
      <c r="L258" s="41"/>
      <c r="M258" s="224" t="s">
        <v>1</v>
      </c>
      <c r="N258" s="225" t="s">
        <v>38</v>
      </c>
      <c r="O258" s="88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173</v>
      </c>
      <c r="AT258" s="228" t="s">
        <v>141</v>
      </c>
      <c r="AU258" s="228" t="s">
        <v>83</v>
      </c>
      <c r="AY258" s="14" t="s">
        <v>139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4" t="s">
        <v>81</v>
      </c>
      <c r="BK258" s="229">
        <f>ROUND(I258*H258,2)</f>
        <v>0</v>
      </c>
      <c r="BL258" s="14" t="s">
        <v>173</v>
      </c>
      <c r="BM258" s="228" t="s">
        <v>350</v>
      </c>
    </row>
    <row r="259" s="2" customFormat="1">
      <c r="A259" s="35"/>
      <c r="B259" s="36"/>
      <c r="C259" s="37"/>
      <c r="D259" s="230" t="s">
        <v>146</v>
      </c>
      <c r="E259" s="37"/>
      <c r="F259" s="231" t="s">
        <v>349</v>
      </c>
      <c r="G259" s="37"/>
      <c r="H259" s="37"/>
      <c r="I259" s="232"/>
      <c r="J259" s="37"/>
      <c r="K259" s="37"/>
      <c r="L259" s="41"/>
      <c r="M259" s="233"/>
      <c r="N259" s="234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146</v>
      </c>
      <c r="AU259" s="14" t="s">
        <v>83</v>
      </c>
    </row>
    <row r="260" s="2" customFormat="1" ht="21.75" customHeight="1">
      <c r="A260" s="35"/>
      <c r="B260" s="36"/>
      <c r="C260" s="216" t="s">
        <v>351</v>
      </c>
      <c r="D260" s="216" t="s">
        <v>141</v>
      </c>
      <c r="E260" s="217" t="s">
        <v>352</v>
      </c>
      <c r="F260" s="218" t="s">
        <v>353</v>
      </c>
      <c r="G260" s="219" t="s">
        <v>319</v>
      </c>
      <c r="H260" s="246"/>
      <c r="I260" s="221"/>
      <c r="J260" s="222">
        <f>ROUND(I260*H260,2)</f>
        <v>0</v>
      </c>
      <c r="K260" s="223"/>
      <c r="L260" s="41"/>
      <c r="M260" s="224" t="s">
        <v>1</v>
      </c>
      <c r="N260" s="225" t="s">
        <v>38</v>
      </c>
      <c r="O260" s="88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173</v>
      </c>
      <c r="AT260" s="228" t="s">
        <v>141</v>
      </c>
      <c r="AU260" s="228" t="s">
        <v>83</v>
      </c>
      <c r="AY260" s="14" t="s">
        <v>139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4" t="s">
        <v>81</v>
      </c>
      <c r="BK260" s="229">
        <f>ROUND(I260*H260,2)</f>
        <v>0</v>
      </c>
      <c r="BL260" s="14" t="s">
        <v>173</v>
      </c>
      <c r="BM260" s="228" t="s">
        <v>354</v>
      </c>
    </row>
    <row r="261" s="2" customFormat="1">
      <c r="A261" s="35"/>
      <c r="B261" s="36"/>
      <c r="C261" s="37"/>
      <c r="D261" s="230" t="s">
        <v>146</v>
      </c>
      <c r="E261" s="37"/>
      <c r="F261" s="231" t="s">
        <v>353</v>
      </c>
      <c r="G261" s="37"/>
      <c r="H261" s="37"/>
      <c r="I261" s="232"/>
      <c r="J261" s="37"/>
      <c r="K261" s="37"/>
      <c r="L261" s="41"/>
      <c r="M261" s="233"/>
      <c r="N261" s="234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146</v>
      </c>
      <c r="AU261" s="14" t="s">
        <v>83</v>
      </c>
    </row>
    <row r="262" s="12" customFormat="1" ht="22.8" customHeight="1">
      <c r="A262" s="12"/>
      <c r="B262" s="200"/>
      <c r="C262" s="201"/>
      <c r="D262" s="202" t="s">
        <v>72</v>
      </c>
      <c r="E262" s="214" t="s">
        <v>355</v>
      </c>
      <c r="F262" s="214" t="s">
        <v>356</v>
      </c>
      <c r="G262" s="201"/>
      <c r="H262" s="201"/>
      <c r="I262" s="204"/>
      <c r="J262" s="215">
        <f>BK262</f>
        <v>0</v>
      </c>
      <c r="K262" s="201"/>
      <c r="L262" s="206"/>
      <c r="M262" s="207"/>
      <c r="N262" s="208"/>
      <c r="O262" s="208"/>
      <c r="P262" s="209">
        <f>SUM(P263:P274)</f>
        <v>0</v>
      </c>
      <c r="Q262" s="208"/>
      <c r="R262" s="209">
        <f>SUM(R263:R274)</f>
        <v>0</v>
      </c>
      <c r="S262" s="208"/>
      <c r="T262" s="210">
        <f>SUM(T263:T274)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1" t="s">
        <v>83</v>
      </c>
      <c r="AT262" s="212" t="s">
        <v>72</v>
      </c>
      <c r="AU262" s="212" t="s">
        <v>81</v>
      </c>
      <c r="AY262" s="211" t="s">
        <v>139</v>
      </c>
      <c r="BK262" s="213">
        <f>SUM(BK263:BK274)</f>
        <v>0</v>
      </c>
    </row>
    <row r="263" s="2" customFormat="1" ht="21.75" customHeight="1">
      <c r="A263" s="35"/>
      <c r="B263" s="36"/>
      <c r="C263" s="216" t="s">
        <v>246</v>
      </c>
      <c r="D263" s="216" t="s">
        <v>141</v>
      </c>
      <c r="E263" s="217" t="s">
        <v>357</v>
      </c>
      <c r="F263" s="218" t="s">
        <v>358</v>
      </c>
      <c r="G263" s="219" t="s">
        <v>181</v>
      </c>
      <c r="H263" s="220">
        <v>15</v>
      </c>
      <c r="I263" s="221"/>
      <c r="J263" s="222">
        <f>ROUND(I263*H263,2)</f>
        <v>0</v>
      </c>
      <c r="K263" s="223"/>
      <c r="L263" s="41"/>
      <c r="M263" s="224" t="s">
        <v>1</v>
      </c>
      <c r="N263" s="225" t="s">
        <v>38</v>
      </c>
      <c r="O263" s="88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8" t="s">
        <v>173</v>
      </c>
      <c r="AT263" s="228" t="s">
        <v>141</v>
      </c>
      <c r="AU263" s="228" t="s">
        <v>83</v>
      </c>
      <c r="AY263" s="14" t="s">
        <v>139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4" t="s">
        <v>81</v>
      </c>
      <c r="BK263" s="229">
        <f>ROUND(I263*H263,2)</f>
        <v>0</v>
      </c>
      <c r="BL263" s="14" t="s">
        <v>173</v>
      </c>
      <c r="BM263" s="228" t="s">
        <v>359</v>
      </c>
    </row>
    <row r="264" s="2" customFormat="1">
      <c r="A264" s="35"/>
      <c r="B264" s="36"/>
      <c r="C264" s="37"/>
      <c r="D264" s="230" t="s">
        <v>146</v>
      </c>
      <c r="E264" s="37"/>
      <c r="F264" s="231" t="s">
        <v>358</v>
      </c>
      <c r="G264" s="37"/>
      <c r="H264" s="37"/>
      <c r="I264" s="232"/>
      <c r="J264" s="37"/>
      <c r="K264" s="37"/>
      <c r="L264" s="41"/>
      <c r="M264" s="233"/>
      <c r="N264" s="234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146</v>
      </c>
      <c r="AU264" s="14" t="s">
        <v>83</v>
      </c>
    </row>
    <row r="265" s="2" customFormat="1" ht="21.75" customHeight="1">
      <c r="A265" s="35"/>
      <c r="B265" s="36"/>
      <c r="C265" s="216" t="s">
        <v>360</v>
      </c>
      <c r="D265" s="216" t="s">
        <v>141</v>
      </c>
      <c r="E265" s="217" t="s">
        <v>361</v>
      </c>
      <c r="F265" s="218" t="s">
        <v>362</v>
      </c>
      <c r="G265" s="219" t="s">
        <v>181</v>
      </c>
      <c r="H265" s="220">
        <v>15</v>
      </c>
      <c r="I265" s="221"/>
      <c r="J265" s="222">
        <f>ROUND(I265*H265,2)</f>
        <v>0</v>
      </c>
      <c r="K265" s="223"/>
      <c r="L265" s="41"/>
      <c r="M265" s="224" t="s">
        <v>1</v>
      </c>
      <c r="N265" s="225" t="s">
        <v>38</v>
      </c>
      <c r="O265" s="88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173</v>
      </c>
      <c r="AT265" s="228" t="s">
        <v>141</v>
      </c>
      <c r="AU265" s="228" t="s">
        <v>83</v>
      </c>
      <c r="AY265" s="14" t="s">
        <v>139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4" t="s">
        <v>81</v>
      </c>
      <c r="BK265" s="229">
        <f>ROUND(I265*H265,2)</f>
        <v>0</v>
      </c>
      <c r="BL265" s="14" t="s">
        <v>173</v>
      </c>
      <c r="BM265" s="228" t="s">
        <v>363</v>
      </c>
    </row>
    <row r="266" s="2" customFormat="1">
      <c r="A266" s="35"/>
      <c r="B266" s="36"/>
      <c r="C266" s="37"/>
      <c r="D266" s="230" t="s">
        <v>146</v>
      </c>
      <c r="E266" s="37"/>
      <c r="F266" s="231" t="s">
        <v>362</v>
      </c>
      <c r="G266" s="37"/>
      <c r="H266" s="37"/>
      <c r="I266" s="232"/>
      <c r="J266" s="37"/>
      <c r="K266" s="37"/>
      <c r="L266" s="41"/>
      <c r="M266" s="233"/>
      <c r="N266" s="234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146</v>
      </c>
      <c r="AU266" s="14" t="s">
        <v>83</v>
      </c>
    </row>
    <row r="267" s="2" customFormat="1" ht="21.75" customHeight="1">
      <c r="A267" s="35"/>
      <c r="B267" s="36"/>
      <c r="C267" s="216" t="s">
        <v>252</v>
      </c>
      <c r="D267" s="216" t="s">
        <v>141</v>
      </c>
      <c r="E267" s="217" t="s">
        <v>364</v>
      </c>
      <c r="F267" s="218" t="s">
        <v>365</v>
      </c>
      <c r="G267" s="219" t="s">
        <v>164</v>
      </c>
      <c r="H267" s="220">
        <v>126.04900000000001</v>
      </c>
      <c r="I267" s="221"/>
      <c r="J267" s="222">
        <f>ROUND(I267*H267,2)</f>
        <v>0</v>
      </c>
      <c r="K267" s="223"/>
      <c r="L267" s="41"/>
      <c r="M267" s="224" t="s">
        <v>1</v>
      </c>
      <c r="N267" s="225" t="s">
        <v>38</v>
      </c>
      <c r="O267" s="88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8" t="s">
        <v>173</v>
      </c>
      <c r="AT267" s="228" t="s">
        <v>141</v>
      </c>
      <c r="AU267" s="228" t="s">
        <v>83</v>
      </c>
      <c r="AY267" s="14" t="s">
        <v>139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4" t="s">
        <v>81</v>
      </c>
      <c r="BK267" s="229">
        <f>ROUND(I267*H267,2)</f>
        <v>0</v>
      </c>
      <c r="BL267" s="14" t="s">
        <v>173</v>
      </c>
      <c r="BM267" s="228" t="s">
        <v>366</v>
      </c>
    </row>
    <row r="268" s="2" customFormat="1">
      <c r="A268" s="35"/>
      <c r="B268" s="36"/>
      <c r="C268" s="37"/>
      <c r="D268" s="230" t="s">
        <v>146</v>
      </c>
      <c r="E268" s="37"/>
      <c r="F268" s="231" t="s">
        <v>365</v>
      </c>
      <c r="G268" s="37"/>
      <c r="H268" s="37"/>
      <c r="I268" s="232"/>
      <c r="J268" s="37"/>
      <c r="K268" s="37"/>
      <c r="L268" s="41"/>
      <c r="M268" s="233"/>
      <c r="N268" s="234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146</v>
      </c>
      <c r="AU268" s="14" t="s">
        <v>83</v>
      </c>
    </row>
    <row r="269" s="2" customFormat="1" ht="21.75" customHeight="1">
      <c r="A269" s="35"/>
      <c r="B269" s="36"/>
      <c r="C269" s="235" t="s">
        <v>367</v>
      </c>
      <c r="D269" s="235" t="s">
        <v>175</v>
      </c>
      <c r="E269" s="236" t="s">
        <v>368</v>
      </c>
      <c r="F269" s="237" t="s">
        <v>369</v>
      </c>
      <c r="G269" s="238" t="s">
        <v>144</v>
      </c>
      <c r="H269" s="239">
        <v>4.4119999999999999</v>
      </c>
      <c r="I269" s="240"/>
      <c r="J269" s="241">
        <f>ROUND(I269*H269,2)</f>
        <v>0</v>
      </c>
      <c r="K269" s="242"/>
      <c r="L269" s="243"/>
      <c r="M269" s="244" t="s">
        <v>1</v>
      </c>
      <c r="N269" s="245" t="s">
        <v>38</v>
      </c>
      <c r="O269" s="88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203</v>
      </c>
      <c r="AT269" s="228" t="s">
        <v>175</v>
      </c>
      <c r="AU269" s="228" t="s">
        <v>83</v>
      </c>
      <c r="AY269" s="14" t="s">
        <v>139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4" t="s">
        <v>81</v>
      </c>
      <c r="BK269" s="229">
        <f>ROUND(I269*H269,2)</f>
        <v>0</v>
      </c>
      <c r="BL269" s="14" t="s">
        <v>173</v>
      </c>
      <c r="BM269" s="228" t="s">
        <v>370</v>
      </c>
    </row>
    <row r="270" s="2" customFormat="1">
      <c r="A270" s="35"/>
      <c r="B270" s="36"/>
      <c r="C270" s="37"/>
      <c r="D270" s="230" t="s">
        <v>146</v>
      </c>
      <c r="E270" s="37"/>
      <c r="F270" s="231" t="s">
        <v>369</v>
      </c>
      <c r="G270" s="37"/>
      <c r="H270" s="37"/>
      <c r="I270" s="232"/>
      <c r="J270" s="37"/>
      <c r="K270" s="37"/>
      <c r="L270" s="41"/>
      <c r="M270" s="233"/>
      <c r="N270" s="234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146</v>
      </c>
      <c r="AU270" s="14" t="s">
        <v>83</v>
      </c>
    </row>
    <row r="271" s="2" customFormat="1" ht="16.5" customHeight="1">
      <c r="A271" s="35"/>
      <c r="B271" s="36"/>
      <c r="C271" s="216" t="s">
        <v>255</v>
      </c>
      <c r="D271" s="216" t="s">
        <v>141</v>
      </c>
      <c r="E271" s="217" t="s">
        <v>371</v>
      </c>
      <c r="F271" s="218" t="s">
        <v>372</v>
      </c>
      <c r="G271" s="219" t="s">
        <v>164</v>
      </c>
      <c r="H271" s="220">
        <v>126.04900000000001</v>
      </c>
      <c r="I271" s="221"/>
      <c r="J271" s="222">
        <f>ROUND(I271*H271,2)</f>
        <v>0</v>
      </c>
      <c r="K271" s="223"/>
      <c r="L271" s="41"/>
      <c r="M271" s="224" t="s">
        <v>1</v>
      </c>
      <c r="N271" s="225" t="s">
        <v>38</v>
      </c>
      <c r="O271" s="88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8" t="s">
        <v>173</v>
      </c>
      <c r="AT271" s="228" t="s">
        <v>141</v>
      </c>
      <c r="AU271" s="228" t="s">
        <v>83</v>
      </c>
      <c r="AY271" s="14" t="s">
        <v>139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4" t="s">
        <v>81</v>
      </c>
      <c r="BK271" s="229">
        <f>ROUND(I271*H271,2)</f>
        <v>0</v>
      </c>
      <c r="BL271" s="14" t="s">
        <v>173</v>
      </c>
      <c r="BM271" s="228" t="s">
        <v>373</v>
      </c>
    </row>
    <row r="272" s="2" customFormat="1">
      <c r="A272" s="35"/>
      <c r="B272" s="36"/>
      <c r="C272" s="37"/>
      <c r="D272" s="230" t="s">
        <v>146</v>
      </c>
      <c r="E272" s="37"/>
      <c r="F272" s="231" t="s">
        <v>372</v>
      </c>
      <c r="G272" s="37"/>
      <c r="H272" s="37"/>
      <c r="I272" s="232"/>
      <c r="J272" s="37"/>
      <c r="K272" s="37"/>
      <c r="L272" s="41"/>
      <c r="M272" s="233"/>
      <c r="N272" s="234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146</v>
      </c>
      <c r="AU272" s="14" t="s">
        <v>83</v>
      </c>
    </row>
    <row r="273" s="2" customFormat="1" ht="21.75" customHeight="1">
      <c r="A273" s="35"/>
      <c r="B273" s="36"/>
      <c r="C273" s="216" t="s">
        <v>374</v>
      </c>
      <c r="D273" s="216" t="s">
        <v>141</v>
      </c>
      <c r="E273" s="217" t="s">
        <v>375</v>
      </c>
      <c r="F273" s="218" t="s">
        <v>376</v>
      </c>
      <c r="G273" s="219" t="s">
        <v>319</v>
      </c>
      <c r="H273" s="246"/>
      <c r="I273" s="221"/>
      <c r="J273" s="222">
        <f>ROUND(I273*H273,2)</f>
        <v>0</v>
      </c>
      <c r="K273" s="223"/>
      <c r="L273" s="41"/>
      <c r="M273" s="224" t="s">
        <v>1</v>
      </c>
      <c r="N273" s="225" t="s">
        <v>38</v>
      </c>
      <c r="O273" s="88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8" t="s">
        <v>173</v>
      </c>
      <c r="AT273" s="228" t="s">
        <v>141</v>
      </c>
      <c r="AU273" s="228" t="s">
        <v>83</v>
      </c>
      <c r="AY273" s="14" t="s">
        <v>139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4" t="s">
        <v>81</v>
      </c>
      <c r="BK273" s="229">
        <f>ROUND(I273*H273,2)</f>
        <v>0</v>
      </c>
      <c r="BL273" s="14" t="s">
        <v>173</v>
      </c>
      <c r="BM273" s="228" t="s">
        <v>377</v>
      </c>
    </row>
    <row r="274" s="2" customFormat="1">
      <c r="A274" s="35"/>
      <c r="B274" s="36"/>
      <c r="C274" s="37"/>
      <c r="D274" s="230" t="s">
        <v>146</v>
      </c>
      <c r="E274" s="37"/>
      <c r="F274" s="231" t="s">
        <v>376</v>
      </c>
      <c r="G274" s="37"/>
      <c r="H274" s="37"/>
      <c r="I274" s="232"/>
      <c r="J274" s="37"/>
      <c r="K274" s="37"/>
      <c r="L274" s="41"/>
      <c r="M274" s="233"/>
      <c r="N274" s="234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146</v>
      </c>
      <c r="AU274" s="14" t="s">
        <v>83</v>
      </c>
    </row>
    <row r="275" s="12" customFormat="1" ht="22.8" customHeight="1">
      <c r="A275" s="12"/>
      <c r="B275" s="200"/>
      <c r="C275" s="201"/>
      <c r="D275" s="202" t="s">
        <v>72</v>
      </c>
      <c r="E275" s="214" t="s">
        <v>378</v>
      </c>
      <c r="F275" s="214" t="s">
        <v>379</v>
      </c>
      <c r="G275" s="201"/>
      <c r="H275" s="201"/>
      <c r="I275" s="204"/>
      <c r="J275" s="215">
        <f>BK275</f>
        <v>0</v>
      </c>
      <c r="K275" s="201"/>
      <c r="L275" s="206"/>
      <c r="M275" s="207"/>
      <c r="N275" s="208"/>
      <c r="O275" s="208"/>
      <c r="P275" s="209">
        <f>SUM(P276:P307)</f>
        <v>0</v>
      </c>
      <c r="Q275" s="208"/>
      <c r="R275" s="209">
        <f>SUM(R276:R307)</f>
        <v>0</v>
      </c>
      <c r="S275" s="208"/>
      <c r="T275" s="210">
        <f>SUM(T276:T307)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1" t="s">
        <v>83</v>
      </c>
      <c r="AT275" s="212" t="s">
        <v>72</v>
      </c>
      <c r="AU275" s="212" t="s">
        <v>81</v>
      </c>
      <c r="AY275" s="211" t="s">
        <v>139</v>
      </c>
      <c r="BK275" s="213">
        <f>SUM(BK276:BK307)</f>
        <v>0</v>
      </c>
    </row>
    <row r="276" s="2" customFormat="1" ht="16.5" customHeight="1">
      <c r="A276" s="35"/>
      <c r="B276" s="36"/>
      <c r="C276" s="216" t="s">
        <v>259</v>
      </c>
      <c r="D276" s="216" t="s">
        <v>141</v>
      </c>
      <c r="E276" s="217" t="s">
        <v>380</v>
      </c>
      <c r="F276" s="218" t="s">
        <v>381</v>
      </c>
      <c r="G276" s="219" t="s">
        <v>181</v>
      </c>
      <c r="H276" s="220">
        <v>33.990000000000002</v>
      </c>
      <c r="I276" s="221"/>
      <c r="J276" s="222">
        <f>ROUND(I276*H276,2)</f>
        <v>0</v>
      </c>
      <c r="K276" s="223"/>
      <c r="L276" s="41"/>
      <c r="M276" s="224" t="s">
        <v>1</v>
      </c>
      <c r="N276" s="225" t="s">
        <v>38</v>
      </c>
      <c r="O276" s="88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8" t="s">
        <v>173</v>
      </c>
      <c r="AT276" s="228" t="s">
        <v>141</v>
      </c>
      <c r="AU276" s="228" t="s">
        <v>83</v>
      </c>
      <c r="AY276" s="14" t="s">
        <v>139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4" t="s">
        <v>81</v>
      </c>
      <c r="BK276" s="229">
        <f>ROUND(I276*H276,2)</f>
        <v>0</v>
      </c>
      <c r="BL276" s="14" t="s">
        <v>173</v>
      </c>
      <c r="BM276" s="228" t="s">
        <v>382</v>
      </c>
    </row>
    <row r="277" s="2" customFormat="1">
      <c r="A277" s="35"/>
      <c r="B277" s="36"/>
      <c r="C277" s="37"/>
      <c r="D277" s="230" t="s">
        <v>146</v>
      </c>
      <c r="E277" s="37"/>
      <c r="F277" s="231" t="s">
        <v>381</v>
      </c>
      <c r="G277" s="37"/>
      <c r="H277" s="37"/>
      <c r="I277" s="232"/>
      <c r="J277" s="37"/>
      <c r="K277" s="37"/>
      <c r="L277" s="41"/>
      <c r="M277" s="233"/>
      <c r="N277" s="234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146</v>
      </c>
      <c r="AU277" s="14" t="s">
        <v>83</v>
      </c>
    </row>
    <row r="278" s="2" customFormat="1" ht="21.75" customHeight="1">
      <c r="A278" s="35"/>
      <c r="B278" s="36"/>
      <c r="C278" s="216" t="s">
        <v>383</v>
      </c>
      <c r="D278" s="216" t="s">
        <v>141</v>
      </c>
      <c r="E278" s="217" t="s">
        <v>384</v>
      </c>
      <c r="F278" s="218" t="s">
        <v>385</v>
      </c>
      <c r="G278" s="219" t="s">
        <v>181</v>
      </c>
      <c r="H278" s="220">
        <v>44</v>
      </c>
      <c r="I278" s="221"/>
      <c r="J278" s="222">
        <f>ROUND(I278*H278,2)</f>
        <v>0</v>
      </c>
      <c r="K278" s="223"/>
      <c r="L278" s="41"/>
      <c r="M278" s="224" t="s">
        <v>1</v>
      </c>
      <c r="N278" s="225" t="s">
        <v>38</v>
      </c>
      <c r="O278" s="88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8" t="s">
        <v>173</v>
      </c>
      <c r="AT278" s="228" t="s">
        <v>141</v>
      </c>
      <c r="AU278" s="228" t="s">
        <v>83</v>
      </c>
      <c r="AY278" s="14" t="s">
        <v>139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4" t="s">
        <v>81</v>
      </c>
      <c r="BK278" s="229">
        <f>ROUND(I278*H278,2)</f>
        <v>0</v>
      </c>
      <c r="BL278" s="14" t="s">
        <v>173</v>
      </c>
      <c r="BM278" s="228" t="s">
        <v>386</v>
      </c>
    </row>
    <row r="279" s="2" customFormat="1">
      <c r="A279" s="35"/>
      <c r="B279" s="36"/>
      <c r="C279" s="37"/>
      <c r="D279" s="230" t="s">
        <v>146</v>
      </c>
      <c r="E279" s="37"/>
      <c r="F279" s="231" t="s">
        <v>385</v>
      </c>
      <c r="G279" s="37"/>
      <c r="H279" s="37"/>
      <c r="I279" s="232"/>
      <c r="J279" s="37"/>
      <c r="K279" s="37"/>
      <c r="L279" s="41"/>
      <c r="M279" s="233"/>
      <c r="N279" s="234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146</v>
      </c>
      <c r="AU279" s="14" t="s">
        <v>83</v>
      </c>
    </row>
    <row r="280" s="2" customFormat="1" ht="16.5" customHeight="1">
      <c r="A280" s="35"/>
      <c r="B280" s="36"/>
      <c r="C280" s="216" t="s">
        <v>262</v>
      </c>
      <c r="D280" s="216" t="s">
        <v>141</v>
      </c>
      <c r="E280" s="217" t="s">
        <v>387</v>
      </c>
      <c r="F280" s="218" t="s">
        <v>388</v>
      </c>
      <c r="G280" s="219" t="s">
        <v>181</v>
      </c>
      <c r="H280" s="220">
        <v>27.082000000000001</v>
      </c>
      <c r="I280" s="221"/>
      <c r="J280" s="222">
        <f>ROUND(I280*H280,2)</f>
        <v>0</v>
      </c>
      <c r="K280" s="223"/>
      <c r="L280" s="41"/>
      <c r="M280" s="224" t="s">
        <v>1</v>
      </c>
      <c r="N280" s="225" t="s">
        <v>38</v>
      </c>
      <c r="O280" s="88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8" t="s">
        <v>173</v>
      </c>
      <c r="AT280" s="228" t="s">
        <v>141</v>
      </c>
      <c r="AU280" s="228" t="s">
        <v>83</v>
      </c>
      <c r="AY280" s="14" t="s">
        <v>139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4" t="s">
        <v>81</v>
      </c>
      <c r="BK280" s="229">
        <f>ROUND(I280*H280,2)</f>
        <v>0</v>
      </c>
      <c r="BL280" s="14" t="s">
        <v>173</v>
      </c>
      <c r="BM280" s="228" t="s">
        <v>389</v>
      </c>
    </row>
    <row r="281" s="2" customFormat="1">
      <c r="A281" s="35"/>
      <c r="B281" s="36"/>
      <c r="C281" s="37"/>
      <c r="D281" s="230" t="s">
        <v>146</v>
      </c>
      <c r="E281" s="37"/>
      <c r="F281" s="231" t="s">
        <v>388</v>
      </c>
      <c r="G281" s="37"/>
      <c r="H281" s="37"/>
      <c r="I281" s="232"/>
      <c r="J281" s="37"/>
      <c r="K281" s="37"/>
      <c r="L281" s="41"/>
      <c r="M281" s="233"/>
      <c r="N281" s="234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146</v>
      </c>
      <c r="AU281" s="14" t="s">
        <v>83</v>
      </c>
    </row>
    <row r="282" s="2" customFormat="1" ht="16.5" customHeight="1">
      <c r="A282" s="35"/>
      <c r="B282" s="36"/>
      <c r="C282" s="216" t="s">
        <v>390</v>
      </c>
      <c r="D282" s="216" t="s">
        <v>141</v>
      </c>
      <c r="E282" s="217" t="s">
        <v>391</v>
      </c>
      <c r="F282" s="218" t="s">
        <v>392</v>
      </c>
      <c r="G282" s="219" t="s">
        <v>181</v>
      </c>
      <c r="H282" s="220">
        <v>44</v>
      </c>
      <c r="I282" s="221"/>
      <c r="J282" s="222">
        <f>ROUND(I282*H282,2)</f>
        <v>0</v>
      </c>
      <c r="K282" s="223"/>
      <c r="L282" s="41"/>
      <c r="M282" s="224" t="s">
        <v>1</v>
      </c>
      <c r="N282" s="225" t="s">
        <v>38</v>
      </c>
      <c r="O282" s="88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8" t="s">
        <v>173</v>
      </c>
      <c r="AT282" s="228" t="s">
        <v>141</v>
      </c>
      <c r="AU282" s="228" t="s">
        <v>83</v>
      </c>
      <c r="AY282" s="14" t="s">
        <v>139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4" t="s">
        <v>81</v>
      </c>
      <c r="BK282" s="229">
        <f>ROUND(I282*H282,2)</f>
        <v>0</v>
      </c>
      <c r="BL282" s="14" t="s">
        <v>173</v>
      </c>
      <c r="BM282" s="228" t="s">
        <v>393</v>
      </c>
    </row>
    <row r="283" s="2" customFormat="1">
      <c r="A283" s="35"/>
      <c r="B283" s="36"/>
      <c r="C283" s="37"/>
      <c r="D283" s="230" t="s">
        <v>146</v>
      </c>
      <c r="E283" s="37"/>
      <c r="F283" s="231" t="s">
        <v>392</v>
      </c>
      <c r="G283" s="37"/>
      <c r="H283" s="37"/>
      <c r="I283" s="232"/>
      <c r="J283" s="37"/>
      <c r="K283" s="37"/>
      <c r="L283" s="41"/>
      <c r="M283" s="233"/>
      <c r="N283" s="234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146</v>
      </c>
      <c r="AU283" s="14" t="s">
        <v>83</v>
      </c>
    </row>
    <row r="284" s="2" customFormat="1" ht="16.5" customHeight="1">
      <c r="A284" s="35"/>
      <c r="B284" s="36"/>
      <c r="C284" s="216" t="s">
        <v>266</v>
      </c>
      <c r="D284" s="216" t="s">
        <v>141</v>
      </c>
      <c r="E284" s="217" t="s">
        <v>394</v>
      </c>
      <c r="F284" s="218" t="s">
        <v>395</v>
      </c>
      <c r="G284" s="219" t="s">
        <v>181</v>
      </c>
      <c r="H284" s="220">
        <v>12</v>
      </c>
      <c r="I284" s="221"/>
      <c r="J284" s="222">
        <f>ROUND(I284*H284,2)</f>
        <v>0</v>
      </c>
      <c r="K284" s="223"/>
      <c r="L284" s="41"/>
      <c r="M284" s="224" t="s">
        <v>1</v>
      </c>
      <c r="N284" s="225" t="s">
        <v>38</v>
      </c>
      <c r="O284" s="88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8" t="s">
        <v>173</v>
      </c>
      <c r="AT284" s="228" t="s">
        <v>141</v>
      </c>
      <c r="AU284" s="228" t="s">
        <v>83</v>
      </c>
      <c r="AY284" s="14" t="s">
        <v>139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4" t="s">
        <v>81</v>
      </c>
      <c r="BK284" s="229">
        <f>ROUND(I284*H284,2)</f>
        <v>0</v>
      </c>
      <c r="BL284" s="14" t="s">
        <v>173</v>
      </c>
      <c r="BM284" s="228" t="s">
        <v>396</v>
      </c>
    </row>
    <row r="285" s="2" customFormat="1">
      <c r="A285" s="35"/>
      <c r="B285" s="36"/>
      <c r="C285" s="37"/>
      <c r="D285" s="230" t="s">
        <v>146</v>
      </c>
      <c r="E285" s="37"/>
      <c r="F285" s="231" t="s">
        <v>395</v>
      </c>
      <c r="G285" s="37"/>
      <c r="H285" s="37"/>
      <c r="I285" s="232"/>
      <c r="J285" s="37"/>
      <c r="K285" s="37"/>
      <c r="L285" s="41"/>
      <c r="M285" s="233"/>
      <c r="N285" s="234"/>
      <c r="O285" s="88"/>
      <c r="P285" s="88"/>
      <c r="Q285" s="88"/>
      <c r="R285" s="88"/>
      <c r="S285" s="88"/>
      <c r="T285" s="89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146</v>
      </c>
      <c r="AU285" s="14" t="s">
        <v>83</v>
      </c>
    </row>
    <row r="286" s="2" customFormat="1" ht="21.75" customHeight="1">
      <c r="A286" s="35"/>
      <c r="B286" s="36"/>
      <c r="C286" s="216" t="s">
        <v>397</v>
      </c>
      <c r="D286" s="216" t="s">
        <v>141</v>
      </c>
      <c r="E286" s="217" t="s">
        <v>398</v>
      </c>
      <c r="F286" s="218" t="s">
        <v>399</v>
      </c>
      <c r="G286" s="219" t="s">
        <v>181</v>
      </c>
      <c r="H286" s="220">
        <v>16</v>
      </c>
      <c r="I286" s="221"/>
      <c r="J286" s="222">
        <f>ROUND(I286*H286,2)</f>
        <v>0</v>
      </c>
      <c r="K286" s="223"/>
      <c r="L286" s="41"/>
      <c r="M286" s="224" t="s">
        <v>1</v>
      </c>
      <c r="N286" s="225" t="s">
        <v>38</v>
      </c>
      <c r="O286" s="88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8" t="s">
        <v>173</v>
      </c>
      <c r="AT286" s="228" t="s">
        <v>141</v>
      </c>
      <c r="AU286" s="228" t="s">
        <v>83</v>
      </c>
      <c r="AY286" s="14" t="s">
        <v>139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4" t="s">
        <v>81</v>
      </c>
      <c r="BK286" s="229">
        <f>ROUND(I286*H286,2)</f>
        <v>0</v>
      </c>
      <c r="BL286" s="14" t="s">
        <v>173</v>
      </c>
      <c r="BM286" s="228" t="s">
        <v>400</v>
      </c>
    </row>
    <row r="287" s="2" customFormat="1">
      <c r="A287" s="35"/>
      <c r="B287" s="36"/>
      <c r="C287" s="37"/>
      <c r="D287" s="230" t="s">
        <v>146</v>
      </c>
      <c r="E287" s="37"/>
      <c r="F287" s="231" t="s">
        <v>399</v>
      </c>
      <c r="G287" s="37"/>
      <c r="H287" s="37"/>
      <c r="I287" s="232"/>
      <c r="J287" s="37"/>
      <c r="K287" s="37"/>
      <c r="L287" s="41"/>
      <c r="M287" s="233"/>
      <c r="N287" s="234"/>
      <c r="O287" s="88"/>
      <c r="P287" s="88"/>
      <c r="Q287" s="88"/>
      <c r="R287" s="88"/>
      <c r="S287" s="88"/>
      <c r="T287" s="89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146</v>
      </c>
      <c r="AU287" s="14" t="s">
        <v>83</v>
      </c>
    </row>
    <row r="288" s="2" customFormat="1" ht="21.75" customHeight="1">
      <c r="A288" s="35"/>
      <c r="B288" s="36"/>
      <c r="C288" s="216" t="s">
        <v>269</v>
      </c>
      <c r="D288" s="216" t="s">
        <v>141</v>
      </c>
      <c r="E288" s="217" t="s">
        <v>401</v>
      </c>
      <c r="F288" s="218" t="s">
        <v>402</v>
      </c>
      <c r="G288" s="219" t="s">
        <v>181</v>
      </c>
      <c r="H288" s="220">
        <v>32</v>
      </c>
      <c r="I288" s="221"/>
      <c r="J288" s="222">
        <f>ROUND(I288*H288,2)</f>
        <v>0</v>
      </c>
      <c r="K288" s="223"/>
      <c r="L288" s="41"/>
      <c r="M288" s="224" t="s">
        <v>1</v>
      </c>
      <c r="N288" s="225" t="s">
        <v>38</v>
      </c>
      <c r="O288" s="88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8" t="s">
        <v>173</v>
      </c>
      <c r="AT288" s="228" t="s">
        <v>141</v>
      </c>
      <c r="AU288" s="228" t="s">
        <v>83</v>
      </c>
      <c r="AY288" s="14" t="s">
        <v>139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4" t="s">
        <v>81</v>
      </c>
      <c r="BK288" s="229">
        <f>ROUND(I288*H288,2)</f>
        <v>0</v>
      </c>
      <c r="BL288" s="14" t="s">
        <v>173</v>
      </c>
      <c r="BM288" s="228" t="s">
        <v>403</v>
      </c>
    </row>
    <row r="289" s="2" customFormat="1">
      <c r="A289" s="35"/>
      <c r="B289" s="36"/>
      <c r="C289" s="37"/>
      <c r="D289" s="230" t="s">
        <v>146</v>
      </c>
      <c r="E289" s="37"/>
      <c r="F289" s="231" t="s">
        <v>402</v>
      </c>
      <c r="G289" s="37"/>
      <c r="H289" s="37"/>
      <c r="I289" s="232"/>
      <c r="J289" s="37"/>
      <c r="K289" s="37"/>
      <c r="L289" s="41"/>
      <c r="M289" s="233"/>
      <c r="N289" s="234"/>
      <c r="O289" s="88"/>
      <c r="P289" s="88"/>
      <c r="Q289" s="88"/>
      <c r="R289" s="88"/>
      <c r="S289" s="88"/>
      <c r="T289" s="89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146</v>
      </c>
      <c r="AU289" s="14" t="s">
        <v>83</v>
      </c>
    </row>
    <row r="290" s="2" customFormat="1" ht="21.75" customHeight="1">
      <c r="A290" s="35"/>
      <c r="B290" s="36"/>
      <c r="C290" s="216" t="s">
        <v>404</v>
      </c>
      <c r="D290" s="216" t="s">
        <v>141</v>
      </c>
      <c r="E290" s="217" t="s">
        <v>405</v>
      </c>
      <c r="F290" s="218" t="s">
        <v>406</v>
      </c>
      <c r="G290" s="219" t="s">
        <v>181</v>
      </c>
      <c r="H290" s="220">
        <v>44</v>
      </c>
      <c r="I290" s="221"/>
      <c r="J290" s="222">
        <f>ROUND(I290*H290,2)</f>
        <v>0</v>
      </c>
      <c r="K290" s="223"/>
      <c r="L290" s="41"/>
      <c r="M290" s="224" t="s">
        <v>1</v>
      </c>
      <c r="N290" s="225" t="s">
        <v>38</v>
      </c>
      <c r="O290" s="88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8" t="s">
        <v>173</v>
      </c>
      <c r="AT290" s="228" t="s">
        <v>141</v>
      </c>
      <c r="AU290" s="228" t="s">
        <v>83</v>
      </c>
      <c r="AY290" s="14" t="s">
        <v>139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4" t="s">
        <v>81</v>
      </c>
      <c r="BK290" s="229">
        <f>ROUND(I290*H290,2)</f>
        <v>0</v>
      </c>
      <c r="BL290" s="14" t="s">
        <v>173</v>
      </c>
      <c r="BM290" s="228" t="s">
        <v>407</v>
      </c>
    </row>
    <row r="291" s="2" customFormat="1">
      <c r="A291" s="35"/>
      <c r="B291" s="36"/>
      <c r="C291" s="37"/>
      <c r="D291" s="230" t="s">
        <v>146</v>
      </c>
      <c r="E291" s="37"/>
      <c r="F291" s="231" t="s">
        <v>406</v>
      </c>
      <c r="G291" s="37"/>
      <c r="H291" s="37"/>
      <c r="I291" s="232"/>
      <c r="J291" s="37"/>
      <c r="K291" s="37"/>
      <c r="L291" s="41"/>
      <c r="M291" s="233"/>
      <c r="N291" s="234"/>
      <c r="O291" s="88"/>
      <c r="P291" s="88"/>
      <c r="Q291" s="88"/>
      <c r="R291" s="88"/>
      <c r="S291" s="88"/>
      <c r="T291" s="89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146</v>
      </c>
      <c r="AU291" s="14" t="s">
        <v>83</v>
      </c>
    </row>
    <row r="292" s="2" customFormat="1" ht="21.75" customHeight="1">
      <c r="A292" s="35"/>
      <c r="B292" s="36"/>
      <c r="C292" s="216" t="s">
        <v>273</v>
      </c>
      <c r="D292" s="216" t="s">
        <v>141</v>
      </c>
      <c r="E292" s="217" t="s">
        <v>408</v>
      </c>
      <c r="F292" s="218" t="s">
        <v>409</v>
      </c>
      <c r="G292" s="219" t="s">
        <v>326</v>
      </c>
      <c r="H292" s="220">
        <v>2</v>
      </c>
      <c r="I292" s="221"/>
      <c r="J292" s="222">
        <f>ROUND(I292*H292,2)</f>
        <v>0</v>
      </c>
      <c r="K292" s="223"/>
      <c r="L292" s="41"/>
      <c r="M292" s="224" t="s">
        <v>1</v>
      </c>
      <c r="N292" s="225" t="s">
        <v>38</v>
      </c>
      <c r="O292" s="88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8" t="s">
        <v>173</v>
      </c>
      <c r="AT292" s="228" t="s">
        <v>141</v>
      </c>
      <c r="AU292" s="228" t="s">
        <v>83</v>
      </c>
      <c r="AY292" s="14" t="s">
        <v>139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4" t="s">
        <v>81</v>
      </c>
      <c r="BK292" s="229">
        <f>ROUND(I292*H292,2)</f>
        <v>0</v>
      </c>
      <c r="BL292" s="14" t="s">
        <v>173</v>
      </c>
      <c r="BM292" s="228" t="s">
        <v>410</v>
      </c>
    </row>
    <row r="293" s="2" customFormat="1">
      <c r="A293" s="35"/>
      <c r="B293" s="36"/>
      <c r="C293" s="37"/>
      <c r="D293" s="230" t="s">
        <v>146</v>
      </c>
      <c r="E293" s="37"/>
      <c r="F293" s="231" t="s">
        <v>409</v>
      </c>
      <c r="G293" s="37"/>
      <c r="H293" s="37"/>
      <c r="I293" s="232"/>
      <c r="J293" s="37"/>
      <c r="K293" s="37"/>
      <c r="L293" s="41"/>
      <c r="M293" s="233"/>
      <c r="N293" s="234"/>
      <c r="O293" s="88"/>
      <c r="P293" s="88"/>
      <c r="Q293" s="88"/>
      <c r="R293" s="88"/>
      <c r="S293" s="88"/>
      <c r="T293" s="89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146</v>
      </c>
      <c r="AU293" s="14" t="s">
        <v>83</v>
      </c>
    </row>
    <row r="294" s="2" customFormat="1" ht="21.75" customHeight="1">
      <c r="A294" s="35"/>
      <c r="B294" s="36"/>
      <c r="C294" s="216" t="s">
        <v>411</v>
      </c>
      <c r="D294" s="216" t="s">
        <v>141</v>
      </c>
      <c r="E294" s="217" t="s">
        <v>412</v>
      </c>
      <c r="F294" s="218" t="s">
        <v>413</v>
      </c>
      <c r="G294" s="219" t="s">
        <v>181</v>
      </c>
      <c r="H294" s="220">
        <v>27.082000000000001</v>
      </c>
      <c r="I294" s="221"/>
      <c r="J294" s="222">
        <f>ROUND(I294*H294,2)</f>
        <v>0</v>
      </c>
      <c r="K294" s="223"/>
      <c r="L294" s="41"/>
      <c r="M294" s="224" t="s">
        <v>1</v>
      </c>
      <c r="N294" s="225" t="s">
        <v>38</v>
      </c>
      <c r="O294" s="88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8" t="s">
        <v>173</v>
      </c>
      <c r="AT294" s="228" t="s">
        <v>141</v>
      </c>
      <c r="AU294" s="228" t="s">
        <v>83</v>
      </c>
      <c r="AY294" s="14" t="s">
        <v>139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4" t="s">
        <v>81</v>
      </c>
      <c r="BK294" s="229">
        <f>ROUND(I294*H294,2)</f>
        <v>0</v>
      </c>
      <c r="BL294" s="14" t="s">
        <v>173</v>
      </c>
      <c r="BM294" s="228" t="s">
        <v>414</v>
      </c>
    </row>
    <row r="295" s="2" customFormat="1">
      <c r="A295" s="35"/>
      <c r="B295" s="36"/>
      <c r="C295" s="37"/>
      <c r="D295" s="230" t="s">
        <v>146</v>
      </c>
      <c r="E295" s="37"/>
      <c r="F295" s="231" t="s">
        <v>413</v>
      </c>
      <c r="G295" s="37"/>
      <c r="H295" s="37"/>
      <c r="I295" s="232"/>
      <c r="J295" s="37"/>
      <c r="K295" s="37"/>
      <c r="L295" s="41"/>
      <c r="M295" s="233"/>
      <c r="N295" s="234"/>
      <c r="O295" s="88"/>
      <c r="P295" s="88"/>
      <c r="Q295" s="88"/>
      <c r="R295" s="88"/>
      <c r="S295" s="88"/>
      <c r="T295" s="89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146</v>
      </c>
      <c r="AU295" s="14" t="s">
        <v>83</v>
      </c>
    </row>
    <row r="296" s="2" customFormat="1" ht="33" customHeight="1">
      <c r="A296" s="35"/>
      <c r="B296" s="36"/>
      <c r="C296" s="216" t="s">
        <v>278</v>
      </c>
      <c r="D296" s="216" t="s">
        <v>141</v>
      </c>
      <c r="E296" s="217" t="s">
        <v>415</v>
      </c>
      <c r="F296" s="218" t="s">
        <v>416</v>
      </c>
      <c r="G296" s="219" t="s">
        <v>326</v>
      </c>
      <c r="H296" s="220">
        <v>10</v>
      </c>
      <c r="I296" s="221"/>
      <c r="J296" s="222">
        <f>ROUND(I296*H296,2)</f>
        <v>0</v>
      </c>
      <c r="K296" s="223"/>
      <c r="L296" s="41"/>
      <c r="M296" s="224" t="s">
        <v>1</v>
      </c>
      <c r="N296" s="225" t="s">
        <v>38</v>
      </c>
      <c r="O296" s="88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8" t="s">
        <v>173</v>
      </c>
      <c r="AT296" s="228" t="s">
        <v>141</v>
      </c>
      <c r="AU296" s="228" t="s">
        <v>83</v>
      </c>
      <c r="AY296" s="14" t="s">
        <v>139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4" t="s">
        <v>81</v>
      </c>
      <c r="BK296" s="229">
        <f>ROUND(I296*H296,2)</f>
        <v>0</v>
      </c>
      <c r="BL296" s="14" t="s">
        <v>173</v>
      </c>
      <c r="BM296" s="228" t="s">
        <v>417</v>
      </c>
    </row>
    <row r="297" s="2" customFormat="1">
      <c r="A297" s="35"/>
      <c r="B297" s="36"/>
      <c r="C297" s="37"/>
      <c r="D297" s="230" t="s">
        <v>146</v>
      </c>
      <c r="E297" s="37"/>
      <c r="F297" s="231" t="s">
        <v>416</v>
      </c>
      <c r="G297" s="37"/>
      <c r="H297" s="37"/>
      <c r="I297" s="232"/>
      <c r="J297" s="37"/>
      <c r="K297" s="37"/>
      <c r="L297" s="41"/>
      <c r="M297" s="233"/>
      <c r="N297" s="234"/>
      <c r="O297" s="88"/>
      <c r="P297" s="88"/>
      <c r="Q297" s="88"/>
      <c r="R297" s="88"/>
      <c r="S297" s="88"/>
      <c r="T297" s="89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146</v>
      </c>
      <c r="AU297" s="14" t="s">
        <v>83</v>
      </c>
    </row>
    <row r="298" s="2" customFormat="1" ht="21.75" customHeight="1">
      <c r="A298" s="35"/>
      <c r="B298" s="36"/>
      <c r="C298" s="216" t="s">
        <v>418</v>
      </c>
      <c r="D298" s="216" t="s">
        <v>141</v>
      </c>
      <c r="E298" s="217" t="s">
        <v>419</v>
      </c>
      <c r="F298" s="218" t="s">
        <v>420</v>
      </c>
      <c r="G298" s="219" t="s">
        <v>326</v>
      </c>
      <c r="H298" s="220">
        <v>1</v>
      </c>
      <c r="I298" s="221"/>
      <c r="J298" s="222">
        <f>ROUND(I298*H298,2)</f>
        <v>0</v>
      </c>
      <c r="K298" s="223"/>
      <c r="L298" s="41"/>
      <c r="M298" s="224" t="s">
        <v>1</v>
      </c>
      <c r="N298" s="225" t="s">
        <v>38</v>
      </c>
      <c r="O298" s="88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8" t="s">
        <v>173</v>
      </c>
      <c r="AT298" s="228" t="s">
        <v>141</v>
      </c>
      <c r="AU298" s="228" t="s">
        <v>83</v>
      </c>
      <c r="AY298" s="14" t="s">
        <v>139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4" t="s">
        <v>81</v>
      </c>
      <c r="BK298" s="229">
        <f>ROUND(I298*H298,2)</f>
        <v>0</v>
      </c>
      <c r="BL298" s="14" t="s">
        <v>173</v>
      </c>
      <c r="BM298" s="228" t="s">
        <v>421</v>
      </c>
    </row>
    <row r="299" s="2" customFormat="1">
      <c r="A299" s="35"/>
      <c r="B299" s="36"/>
      <c r="C299" s="37"/>
      <c r="D299" s="230" t="s">
        <v>146</v>
      </c>
      <c r="E299" s="37"/>
      <c r="F299" s="231" t="s">
        <v>420</v>
      </c>
      <c r="G299" s="37"/>
      <c r="H299" s="37"/>
      <c r="I299" s="232"/>
      <c r="J299" s="37"/>
      <c r="K299" s="37"/>
      <c r="L299" s="41"/>
      <c r="M299" s="233"/>
      <c r="N299" s="234"/>
      <c r="O299" s="88"/>
      <c r="P299" s="88"/>
      <c r="Q299" s="88"/>
      <c r="R299" s="88"/>
      <c r="S299" s="88"/>
      <c r="T299" s="89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146</v>
      </c>
      <c r="AU299" s="14" t="s">
        <v>83</v>
      </c>
    </row>
    <row r="300" s="2" customFormat="1" ht="21.75" customHeight="1">
      <c r="A300" s="35"/>
      <c r="B300" s="36"/>
      <c r="C300" s="216" t="s">
        <v>282</v>
      </c>
      <c r="D300" s="216" t="s">
        <v>141</v>
      </c>
      <c r="E300" s="217" t="s">
        <v>422</v>
      </c>
      <c r="F300" s="218" t="s">
        <v>423</v>
      </c>
      <c r="G300" s="219" t="s">
        <v>181</v>
      </c>
      <c r="H300" s="220">
        <v>44</v>
      </c>
      <c r="I300" s="221"/>
      <c r="J300" s="222">
        <f>ROUND(I300*H300,2)</f>
        <v>0</v>
      </c>
      <c r="K300" s="223"/>
      <c r="L300" s="41"/>
      <c r="M300" s="224" t="s">
        <v>1</v>
      </c>
      <c r="N300" s="225" t="s">
        <v>38</v>
      </c>
      <c r="O300" s="88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8" t="s">
        <v>173</v>
      </c>
      <c r="AT300" s="228" t="s">
        <v>141</v>
      </c>
      <c r="AU300" s="228" t="s">
        <v>83</v>
      </c>
      <c r="AY300" s="14" t="s">
        <v>139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4" t="s">
        <v>81</v>
      </c>
      <c r="BK300" s="229">
        <f>ROUND(I300*H300,2)</f>
        <v>0</v>
      </c>
      <c r="BL300" s="14" t="s">
        <v>173</v>
      </c>
      <c r="BM300" s="228" t="s">
        <v>424</v>
      </c>
    </row>
    <row r="301" s="2" customFormat="1">
      <c r="A301" s="35"/>
      <c r="B301" s="36"/>
      <c r="C301" s="37"/>
      <c r="D301" s="230" t="s">
        <v>146</v>
      </c>
      <c r="E301" s="37"/>
      <c r="F301" s="231" t="s">
        <v>423</v>
      </c>
      <c r="G301" s="37"/>
      <c r="H301" s="37"/>
      <c r="I301" s="232"/>
      <c r="J301" s="37"/>
      <c r="K301" s="37"/>
      <c r="L301" s="41"/>
      <c r="M301" s="233"/>
      <c r="N301" s="234"/>
      <c r="O301" s="88"/>
      <c r="P301" s="88"/>
      <c r="Q301" s="88"/>
      <c r="R301" s="88"/>
      <c r="S301" s="88"/>
      <c r="T301" s="89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146</v>
      </c>
      <c r="AU301" s="14" t="s">
        <v>83</v>
      </c>
    </row>
    <row r="302" s="2" customFormat="1" ht="21.75" customHeight="1">
      <c r="A302" s="35"/>
      <c r="B302" s="36"/>
      <c r="C302" s="216" t="s">
        <v>425</v>
      </c>
      <c r="D302" s="216" t="s">
        <v>141</v>
      </c>
      <c r="E302" s="217" t="s">
        <v>426</v>
      </c>
      <c r="F302" s="218" t="s">
        <v>427</v>
      </c>
      <c r="G302" s="219" t="s">
        <v>181</v>
      </c>
      <c r="H302" s="220">
        <v>12</v>
      </c>
      <c r="I302" s="221"/>
      <c r="J302" s="222">
        <f>ROUND(I302*H302,2)</f>
        <v>0</v>
      </c>
      <c r="K302" s="223"/>
      <c r="L302" s="41"/>
      <c r="M302" s="224" t="s">
        <v>1</v>
      </c>
      <c r="N302" s="225" t="s">
        <v>38</v>
      </c>
      <c r="O302" s="88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8" t="s">
        <v>173</v>
      </c>
      <c r="AT302" s="228" t="s">
        <v>141</v>
      </c>
      <c r="AU302" s="228" t="s">
        <v>83</v>
      </c>
      <c r="AY302" s="14" t="s">
        <v>139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4" t="s">
        <v>81</v>
      </c>
      <c r="BK302" s="229">
        <f>ROUND(I302*H302,2)</f>
        <v>0</v>
      </c>
      <c r="BL302" s="14" t="s">
        <v>173</v>
      </c>
      <c r="BM302" s="228" t="s">
        <v>428</v>
      </c>
    </row>
    <row r="303" s="2" customFormat="1">
      <c r="A303" s="35"/>
      <c r="B303" s="36"/>
      <c r="C303" s="37"/>
      <c r="D303" s="230" t="s">
        <v>146</v>
      </c>
      <c r="E303" s="37"/>
      <c r="F303" s="231" t="s">
        <v>427</v>
      </c>
      <c r="G303" s="37"/>
      <c r="H303" s="37"/>
      <c r="I303" s="232"/>
      <c r="J303" s="37"/>
      <c r="K303" s="37"/>
      <c r="L303" s="41"/>
      <c r="M303" s="233"/>
      <c r="N303" s="234"/>
      <c r="O303" s="88"/>
      <c r="P303" s="88"/>
      <c r="Q303" s="88"/>
      <c r="R303" s="88"/>
      <c r="S303" s="88"/>
      <c r="T303" s="89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146</v>
      </c>
      <c r="AU303" s="14" t="s">
        <v>83</v>
      </c>
    </row>
    <row r="304" s="2" customFormat="1" ht="21.75" customHeight="1">
      <c r="A304" s="35"/>
      <c r="B304" s="36"/>
      <c r="C304" s="216" t="s">
        <v>285</v>
      </c>
      <c r="D304" s="216" t="s">
        <v>141</v>
      </c>
      <c r="E304" s="217" t="s">
        <v>429</v>
      </c>
      <c r="F304" s="218" t="s">
        <v>430</v>
      </c>
      <c r="G304" s="219" t="s">
        <v>326</v>
      </c>
      <c r="H304" s="220">
        <v>2</v>
      </c>
      <c r="I304" s="221"/>
      <c r="J304" s="222">
        <f>ROUND(I304*H304,2)</f>
        <v>0</v>
      </c>
      <c r="K304" s="223"/>
      <c r="L304" s="41"/>
      <c r="M304" s="224" t="s">
        <v>1</v>
      </c>
      <c r="N304" s="225" t="s">
        <v>38</v>
      </c>
      <c r="O304" s="88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8" t="s">
        <v>173</v>
      </c>
      <c r="AT304" s="228" t="s">
        <v>141</v>
      </c>
      <c r="AU304" s="228" t="s">
        <v>83</v>
      </c>
      <c r="AY304" s="14" t="s">
        <v>139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4" t="s">
        <v>81</v>
      </c>
      <c r="BK304" s="229">
        <f>ROUND(I304*H304,2)</f>
        <v>0</v>
      </c>
      <c r="BL304" s="14" t="s">
        <v>173</v>
      </c>
      <c r="BM304" s="228" t="s">
        <v>431</v>
      </c>
    </row>
    <row r="305" s="2" customFormat="1">
      <c r="A305" s="35"/>
      <c r="B305" s="36"/>
      <c r="C305" s="37"/>
      <c r="D305" s="230" t="s">
        <v>146</v>
      </c>
      <c r="E305" s="37"/>
      <c r="F305" s="231" t="s">
        <v>430</v>
      </c>
      <c r="G305" s="37"/>
      <c r="H305" s="37"/>
      <c r="I305" s="232"/>
      <c r="J305" s="37"/>
      <c r="K305" s="37"/>
      <c r="L305" s="41"/>
      <c r="M305" s="233"/>
      <c r="N305" s="234"/>
      <c r="O305" s="88"/>
      <c r="P305" s="88"/>
      <c r="Q305" s="88"/>
      <c r="R305" s="88"/>
      <c r="S305" s="88"/>
      <c r="T305" s="89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146</v>
      </c>
      <c r="AU305" s="14" t="s">
        <v>83</v>
      </c>
    </row>
    <row r="306" s="2" customFormat="1" ht="21.75" customHeight="1">
      <c r="A306" s="35"/>
      <c r="B306" s="36"/>
      <c r="C306" s="216" t="s">
        <v>432</v>
      </c>
      <c r="D306" s="216" t="s">
        <v>141</v>
      </c>
      <c r="E306" s="217" t="s">
        <v>433</v>
      </c>
      <c r="F306" s="218" t="s">
        <v>434</v>
      </c>
      <c r="G306" s="219" t="s">
        <v>319</v>
      </c>
      <c r="H306" s="246"/>
      <c r="I306" s="221"/>
      <c r="J306" s="222">
        <f>ROUND(I306*H306,2)</f>
        <v>0</v>
      </c>
      <c r="K306" s="223"/>
      <c r="L306" s="41"/>
      <c r="M306" s="224" t="s">
        <v>1</v>
      </c>
      <c r="N306" s="225" t="s">
        <v>38</v>
      </c>
      <c r="O306" s="88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8" t="s">
        <v>173</v>
      </c>
      <c r="AT306" s="228" t="s">
        <v>141</v>
      </c>
      <c r="AU306" s="228" t="s">
        <v>83</v>
      </c>
      <c r="AY306" s="14" t="s">
        <v>139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4" t="s">
        <v>81</v>
      </c>
      <c r="BK306" s="229">
        <f>ROUND(I306*H306,2)</f>
        <v>0</v>
      </c>
      <c r="BL306" s="14" t="s">
        <v>173</v>
      </c>
      <c r="BM306" s="228" t="s">
        <v>435</v>
      </c>
    </row>
    <row r="307" s="2" customFormat="1">
      <c r="A307" s="35"/>
      <c r="B307" s="36"/>
      <c r="C307" s="37"/>
      <c r="D307" s="230" t="s">
        <v>146</v>
      </c>
      <c r="E307" s="37"/>
      <c r="F307" s="231" t="s">
        <v>434</v>
      </c>
      <c r="G307" s="37"/>
      <c r="H307" s="37"/>
      <c r="I307" s="232"/>
      <c r="J307" s="37"/>
      <c r="K307" s="37"/>
      <c r="L307" s="41"/>
      <c r="M307" s="233"/>
      <c r="N307" s="234"/>
      <c r="O307" s="88"/>
      <c r="P307" s="88"/>
      <c r="Q307" s="88"/>
      <c r="R307" s="88"/>
      <c r="S307" s="88"/>
      <c r="T307" s="89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146</v>
      </c>
      <c r="AU307" s="14" t="s">
        <v>83</v>
      </c>
    </row>
    <row r="308" s="12" customFormat="1" ht="22.8" customHeight="1">
      <c r="A308" s="12"/>
      <c r="B308" s="200"/>
      <c r="C308" s="201"/>
      <c r="D308" s="202" t="s">
        <v>72</v>
      </c>
      <c r="E308" s="214" t="s">
        <v>436</v>
      </c>
      <c r="F308" s="214" t="s">
        <v>437</v>
      </c>
      <c r="G308" s="201"/>
      <c r="H308" s="201"/>
      <c r="I308" s="204"/>
      <c r="J308" s="215">
        <f>BK308</f>
        <v>0</v>
      </c>
      <c r="K308" s="201"/>
      <c r="L308" s="206"/>
      <c r="M308" s="207"/>
      <c r="N308" s="208"/>
      <c r="O308" s="208"/>
      <c r="P308" s="209">
        <f>SUM(P309:P342)</f>
        <v>0</v>
      </c>
      <c r="Q308" s="208"/>
      <c r="R308" s="209">
        <f>SUM(R309:R342)</f>
        <v>0</v>
      </c>
      <c r="S308" s="208"/>
      <c r="T308" s="210">
        <f>SUM(T309:T342)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1" t="s">
        <v>83</v>
      </c>
      <c r="AT308" s="212" t="s">
        <v>72</v>
      </c>
      <c r="AU308" s="212" t="s">
        <v>81</v>
      </c>
      <c r="AY308" s="211" t="s">
        <v>139</v>
      </c>
      <c r="BK308" s="213">
        <f>SUM(BK309:BK342)</f>
        <v>0</v>
      </c>
    </row>
    <row r="309" s="2" customFormat="1" ht="21.75" customHeight="1">
      <c r="A309" s="35"/>
      <c r="B309" s="36"/>
      <c r="C309" s="216" t="s">
        <v>289</v>
      </c>
      <c r="D309" s="216" t="s">
        <v>141</v>
      </c>
      <c r="E309" s="217" t="s">
        <v>438</v>
      </c>
      <c r="F309" s="218" t="s">
        <v>439</v>
      </c>
      <c r="G309" s="219" t="s">
        <v>164</v>
      </c>
      <c r="H309" s="220">
        <v>299.75</v>
      </c>
      <c r="I309" s="221"/>
      <c r="J309" s="222">
        <f>ROUND(I309*H309,2)</f>
        <v>0</v>
      </c>
      <c r="K309" s="223"/>
      <c r="L309" s="41"/>
      <c r="M309" s="224" t="s">
        <v>1</v>
      </c>
      <c r="N309" s="225" t="s">
        <v>38</v>
      </c>
      <c r="O309" s="88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8" t="s">
        <v>173</v>
      </c>
      <c r="AT309" s="228" t="s">
        <v>141</v>
      </c>
      <c r="AU309" s="228" t="s">
        <v>83</v>
      </c>
      <c r="AY309" s="14" t="s">
        <v>139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4" t="s">
        <v>81</v>
      </c>
      <c r="BK309" s="229">
        <f>ROUND(I309*H309,2)</f>
        <v>0</v>
      </c>
      <c r="BL309" s="14" t="s">
        <v>173</v>
      </c>
      <c r="BM309" s="228" t="s">
        <v>440</v>
      </c>
    </row>
    <row r="310" s="2" customFormat="1">
      <c r="A310" s="35"/>
      <c r="B310" s="36"/>
      <c r="C310" s="37"/>
      <c r="D310" s="230" t="s">
        <v>146</v>
      </c>
      <c r="E310" s="37"/>
      <c r="F310" s="231" t="s">
        <v>439</v>
      </c>
      <c r="G310" s="37"/>
      <c r="H310" s="37"/>
      <c r="I310" s="232"/>
      <c r="J310" s="37"/>
      <c r="K310" s="37"/>
      <c r="L310" s="41"/>
      <c r="M310" s="233"/>
      <c r="N310" s="234"/>
      <c r="O310" s="88"/>
      <c r="P310" s="88"/>
      <c r="Q310" s="88"/>
      <c r="R310" s="88"/>
      <c r="S310" s="88"/>
      <c r="T310" s="89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146</v>
      </c>
      <c r="AU310" s="14" t="s">
        <v>83</v>
      </c>
    </row>
    <row r="311" s="2" customFormat="1" ht="21.75" customHeight="1">
      <c r="A311" s="35"/>
      <c r="B311" s="36"/>
      <c r="C311" s="216" t="s">
        <v>441</v>
      </c>
      <c r="D311" s="216" t="s">
        <v>141</v>
      </c>
      <c r="E311" s="217" t="s">
        <v>442</v>
      </c>
      <c r="F311" s="218" t="s">
        <v>443</v>
      </c>
      <c r="G311" s="219" t="s">
        <v>164</v>
      </c>
      <c r="H311" s="220">
        <v>299.75</v>
      </c>
      <c r="I311" s="221"/>
      <c r="J311" s="222">
        <f>ROUND(I311*H311,2)</f>
        <v>0</v>
      </c>
      <c r="K311" s="223"/>
      <c r="L311" s="41"/>
      <c r="M311" s="224" t="s">
        <v>1</v>
      </c>
      <c r="N311" s="225" t="s">
        <v>38</v>
      </c>
      <c r="O311" s="88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8" t="s">
        <v>173</v>
      </c>
      <c r="AT311" s="228" t="s">
        <v>141</v>
      </c>
      <c r="AU311" s="228" t="s">
        <v>83</v>
      </c>
      <c r="AY311" s="14" t="s">
        <v>139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4" t="s">
        <v>81</v>
      </c>
      <c r="BK311" s="229">
        <f>ROUND(I311*H311,2)</f>
        <v>0</v>
      </c>
      <c r="BL311" s="14" t="s">
        <v>173</v>
      </c>
      <c r="BM311" s="228" t="s">
        <v>444</v>
      </c>
    </row>
    <row r="312" s="2" customFormat="1">
      <c r="A312" s="35"/>
      <c r="B312" s="36"/>
      <c r="C312" s="37"/>
      <c r="D312" s="230" t="s">
        <v>146</v>
      </c>
      <c r="E312" s="37"/>
      <c r="F312" s="231" t="s">
        <v>443</v>
      </c>
      <c r="G312" s="37"/>
      <c r="H312" s="37"/>
      <c r="I312" s="232"/>
      <c r="J312" s="37"/>
      <c r="K312" s="37"/>
      <c r="L312" s="41"/>
      <c r="M312" s="233"/>
      <c r="N312" s="234"/>
      <c r="O312" s="88"/>
      <c r="P312" s="88"/>
      <c r="Q312" s="88"/>
      <c r="R312" s="88"/>
      <c r="S312" s="88"/>
      <c r="T312" s="89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146</v>
      </c>
      <c r="AU312" s="14" t="s">
        <v>83</v>
      </c>
    </row>
    <row r="313" s="2" customFormat="1" ht="33" customHeight="1">
      <c r="A313" s="35"/>
      <c r="B313" s="36"/>
      <c r="C313" s="216" t="s">
        <v>292</v>
      </c>
      <c r="D313" s="216" t="s">
        <v>141</v>
      </c>
      <c r="E313" s="217" t="s">
        <v>445</v>
      </c>
      <c r="F313" s="218" t="s">
        <v>446</v>
      </c>
      <c r="G313" s="219" t="s">
        <v>447</v>
      </c>
      <c r="H313" s="220">
        <v>1</v>
      </c>
      <c r="I313" s="221"/>
      <c r="J313" s="222">
        <f>ROUND(I313*H313,2)</f>
        <v>0</v>
      </c>
      <c r="K313" s="223"/>
      <c r="L313" s="41"/>
      <c r="M313" s="224" t="s">
        <v>1</v>
      </c>
      <c r="N313" s="225" t="s">
        <v>38</v>
      </c>
      <c r="O313" s="88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8" t="s">
        <v>173</v>
      </c>
      <c r="AT313" s="228" t="s">
        <v>141</v>
      </c>
      <c r="AU313" s="228" t="s">
        <v>83</v>
      </c>
      <c r="AY313" s="14" t="s">
        <v>139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4" t="s">
        <v>81</v>
      </c>
      <c r="BK313" s="229">
        <f>ROUND(I313*H313,2)</f>
        <v>0</v>
      </c>
      <c r="BL313" s="14" t="s">
        <v>173</v>
      </c>
      <c r="BM313" s="228" t="s">
        <v>448</v>
      </c>
    </row>
    <row r="314" s="2" customFormat="1">
      <c r="A314" s="35"/>
      <c r="B314" s="36"/>
      <c r="C314" s="37"/>
      <c r="D314" s="230" t="s">
        <v>146</v>
      </c>
      <c r="E314" s="37"/>
      <c r="F314" s="231" t="s">
        <v>446</v>
      </c>
      <c r="G314" s="37"/>
      <c r="H314" s="37"/>
      <c r="I314" s="232"/>
      <c r="J314" s="37"/>
      <c r="K314" s="37"/>
      <c r="L314" s="41"/>
      <c r="M314" s="233"/>
      <c r="N314" s="234"/>
      <c r="O314" s="88"/>
      <c r="P314" s="88"/>
      <c r="Q314" s="88"/>
      <c r="R314" s="88"/>
      <c r="S314" s="88"/>
      <c r="T314" s="89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146</v>
      </c>
      <c r="AU314" s="14" t="s">
        <v>83</v>
      </c>
    </row>
    <row r="315" s="2" customFormat="1" ht="33" customHeight="1">
      <c r="A315" s="35"/>
      <c r="B315" s="36"/>
      <c r="C315" s="216" t="s">
        <v>449</v>
      </c>
      <c r="D315" s="216" t="s">
        <v>141</v>
      </c>
      <c r="E315" s="217" t="s">
        <v>450</v>
      </c>
      <c r="F315" s="218" t="s">
        <v>451</v>
      </c>
      <c r="G315" s="219" t="s">
        <v>181</v>
      </c>
      <c r="H315" s="220">
        <v>34.450000000000003</v>
      </c>
      <c r="I315" s="221"/>
      <c r="J315" s="222">
        <f>ROUND(I315*H315,2)</f>
        <v>0</v>
      </c>
      <c r="K315" s="223"/>
      <c r="L315" s="41"/>
      <c r="M315" s="224" t="s">
        <v>1</v>
      </c>
      <c r="N315" s="225" t="s">
        <v>38</v>
      </c>
      <c r="O315" s="88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8" t="s">
        <v>173</v>
      </c>
      <c r="AT315" s="228" t="s">
        <v>141</v>
      </c>
      <c r="AU315" s="228" t="s">
        <v>83</v>
      </c>
      <c r="AY315" s="14" t="s">
        <v>139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4" t="s">
        <v>81</v>
      </c>
      <c r="BK315" s="229">
        <f>ROUND(I315*H315,2)</f>
        <v>0</v>
      </c>
      <c r="BL315" s="14" t="s">
        <v>173</v>
      </c>
      <c r="BM315" s="228" t="s">
        <v>452</v>
      </c>
    </row>
    <row r="316" s="2" customFormat="1">
      <c r="A316" s="35"/>
      <c r="B316" s="36"/>
      <c r="C316" s="37"/>
      <c r="D316" s="230" t="s">
        <v>146</v>
      </c>
      <c r="E316" s="37"/>
      <c r="F316" s="231" t="s">
        <v>451</v>
      </c>
      <c r="G316" s="37"/>
      <c r="H316" s="37"/>
      <c r="I316" s="232"/>
      <c r="J316" s="37"/>
      <c r="K316" s="37"/>
      <c r="L316" s="41"/>
      <c r="M316" s="233"/>
      <c r="N316" s="234"/>
      <c r="O316" s="88"/>
      <c r="P316" s="88"/>
      <c r="Q316" s="88"/>
      <c r="R316" s="88"/>
      <c r="S316" s="88"/>
      <c r="T316" s="89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146</v>
      </c>
      <c r="AU316" s="14" t="s">
        <v>83</v>
      </c>
    </row>
    <row r="317" s="2" customFormat="1" ht="33" customHeight="1">
      <c r="A317" s="35"/>
      <c r="B317" s="36"/>
      <c r="C317" s="216" t="s">
        <v>296</v>
      </c>
      <c r="D317" s="216" t="s">
        <v>141</v>
      </c>
      <c r="E317" s="217" t="s">
        <v>453</v>
      </c>
      <c r="F317" s="218" t="s">
        <v>454</v>
      </c>
      <c r="G317" s="219" t="s">
        <v>181</v>
      </c>
      <c r="H317" s="220">
        <v>34.450000000000003</v>
      </c>
      <c r="I317" s="221"/>
      <c r="J317" s="222">
        <f>ROUND(I317*H317,2)</f>
        <v>0</v>
      </c>
      <c r="K317" s="223"/>
      <c r="L317" s="41"/>
      <c r="M317" s="224" t="s">
        <v>1</v>
      </c>
      <c r="N317" s="225" t="s">
        <v>38</v>
      </c>
      <c r="O317" s="88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8" t="s">
        <v>173</v>
      </c>
      <c r="AT317" s="228" t="s">
        <v>141</v>
      </c>
      <c r="AU317" s="228" t="s">
        <v>83</v>
      </c>
      <c r="AY317" s="14" t="s">
        <v>139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4" t="s">
        <v>81</v>
      </c>
      <c r="BK317" s="229">
        <f>ROUND(I317*H317,2)</f>
        <v>0</v>
      </c>
      <c r="BL317" s="14" t="s">
        <v>173</v>
      </c>
      <c r="BM317" s="228" t="s">
        <v>455</v>
      </c>
    </row>
    <row r="318" s="2" customFormat="1">
      <c r="A318" s="35"/>
      <c r="B318" s="36"/>
      <c r="C318" s="37"/>
      <c r="D318" s="230" t="s">
        <v>146</v>
      </c>
      <c r="E318" s="37"/>
      <c r="F318" s="231" t="s">
        <v>454</v>
      </c>
      <c r="G318" s="37"/>
      <c r="H318" s="37"/>
      <c r="I318" s="232"/>
      <c r="J318" s="37"/>
      <c r="K318" s="37"/>
      <c r="L318" s="41"/>
      <c r="M318" s="233"/>
      <c r="N318" s="234"/>
      <c r="O318" s="88"/>
      <c r="P318" s="88"/>
      <c r="Q318" s="88"/>
      <c r="R318" s="88"/>
      <c r="S318" s="88"/>
      <c r="T318" s="89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146</v>
      </c>
      <c r="AU318" s="14" t="s">
        <v>83</v>
      </c>
    </row>
    <row r="319" s="2" customFormat="1" ht="21.75" customHeight="1">
      <c r="A319" s="35"/>
      <c r="B319" s="36"/>
      <c r="C319" s="216" t="s">
        <v>456</v>
      </c>
      <c r="D319" s="216" t="s">
        <v>141</v>
      </c>
      <c r="E319" s="217" t="s">
        <v>457</v>
      </c>
      <c r="F319" s="218" t="s">
        <v>458</v>
      </c>
      <c r="G319" s="219" t="s">
        <v>326</v>
      </c>
      <c r="H319" s="220">
        <v>250</v>
      </c>
      <c r="I319" s="221"/>
      <c r="J319" s="222">
        <f>ROUND(I319*H319,2)</f>
        <v>0</v>
      </c>
      <c r="K319" s="223"/>
      <c r="L319" s="41"/>
      <c r="M319" s="224" t="s">
        <v>1</v>
      </c>
      <c r="N319" s="225" t="s">
        <v>38</v>
      </c>
      <c r="O319" s="88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8" t="s">
        <v>173</v>
      </c>
      <c r="AT319" s="228" t="s">
        <v>141</v>
      </c>
      <c r="AU319" s="228" t="s">
        <v>83</v>
      </c>
      <c r="AY319" s="14" t="s">
        <v>139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4" t="s">
        <v>81</v>
      </c>
      <c r="BK319" s="229">
        <f>ROUND(I319*H319,2)</f>
        <v>0</v>
      </c>
      <c r="BL319" s="14" t="s">
        <v>173</v>
      </c>
      <c r="BM319" s="228" t="s">
        <v>459</v>
      </c>
    </row>
    <row r="320" s="2" customFormat="1">
      <c r="A320" s="35"/>
      <c r="B320" s="36"/>
      <c r="C320" s="37"/>
      <c r="D320" s="230" t="s">
        <v>146</v>
      </c>
      <c r="E320" s="37"/>
      <c r="F320" s="231" t="s">
        <v>458</v>
      </c>
      <c r="G320" s="37"/>
      <c r="H320" s="37"/>
      <c r="I320" s="232"/>
      <c r="J320" s="37"/>
      <c r="K320" s="37"/>
      <c r="L320" s="41"/>
      <c r="M320" s="233"/>
      <c r="N320" s="234"/>
      <c r="O320" s="88"/>
      <c r="P320" s="88"/>
      <c r="Q320" s="88"/>
      <c r="R320" s="88"/>
      <c r="S320" s="88"/>
      <c r="T320" s="89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4" t="s">
        <v>146</v>
      </c>
      <c r="AU320" s="14" t="s">
        <v>83</v>
      </c>
    </row>
    <row r="321" s="2" customFormat="1" ht="21.75" customHeight="1">
      <c r="A321" s="35"/>
      <c r="B321" s="36"/>
      <c r="C321" s="235" t="s">
        <v>299</v>
      </c>
      <c r="D321" s="235" t="s">
        <v>175</v>
      </c>
      <c r="E321" s="236" t="s">
        <v>460</v>
      </c>
      <c r="F321" s="237" t="s">
        <v>461</v>
      </c>
      <c r="G321" s="238" t="s">
        <v>326</v>
      </c>
      <c r="H321" s="239">
        <v>250</v>
      </c>
      <c r="I321" s="240"/>
      <c r="J321" s="241">
        <f>ROUND(I321*H321,2)</f>
        <v>0</v>
      </c>
      <c r="K321" s="242"/>
      <c r="L321" s="243"/>
      <c r="M321" s="244" t="s">
        <v>1</v>
      </c>
      <c r="N321" s="245" t="s">
        <v>38</v>
      </c>
      <c r="O321" s="88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8" t="s">
        <v>203</v>
      </c>
      <c r="AT321" s="228" t="s">
        <v>175</v>
      </c>
      <c r="AU321" s="228" t="s">
        <v>83</v>
      </c>
      <c r="AY321" s="14" t="s">
        <v>139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4" t="s">
        <v>81</v>
      </c>
      <c r="BK321" s="229">
        <f>ROUND(I321*H321,2)</f>
        <v>0</v>
      </c>
      <c r="BL321" s="14" t="s">
        <v>173</v>
      </c>
      <c r="BM321" s="228" t="s">
        <v>462</v>
      </c>
    </row>
    <row r="322" s="2" customFormat="1">
      <c r="A322" s="35"/>
      <c r="B322" s="36"/>
      <c r="C322" s="37"/>
      <c r="D322" s="230" t="s">
        <v>146</v>
      </c>
      <c r="E322" s="37"/>
      <c r="F322" s="231" t="s">
        <v>461</v>
      </c>
      <c r="G322" s="37"/>
      <c r="H322" s="37"/>
      <c r="I322" s="232"/>
      <c r="J322" s="37"/>
      <c r="K322" s="37"/>
      <c r="L322" s="41"/>
      <c r="M322" s="233"/>
      <c r="N322" s="234"/>
      <c r="O322" s="88"/>
      <c r="P322" s="88"/>
      <c r="Q322" s="88"/>
      <c r="R322" s="88"/>
      <c r="S322" s="88"/>
      <c r="T322" s="89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146</v>
      </c>
      <c r="AU322" s="14" t="s">
        <v>83</v>
      </c>
    </row>
    <row r="323" s="2" customFormat="1" ht="33" customHeight="1">
      <c r="A323" s="35"/>
      <c r="B323" s="36"/>
      <c r="C323" s="216" t="s">
        <v>463</v>
      </c>
      <c r="D323" s="216" t="s">
        <v>141</v>
      </c>
      <c r="E323" s="217" t="s">
        <v>464</v>
      </c>
      <c r="F323" s="218" t="s">
        <v>465</v>
      </c>
      <c r="G323" s="219" t="s">
        <v>164</v>
      </c>
      <c r="H323" s="220">
        <v>299.75</v>
      </c>
      <c r="I323" s="221"/>
      <c r="J323" s="222">
        <f>ROUND(I323*H323,2)</f>
        <v>0</v>
      </c>
      <c r="K323" s="223"/>
      <c r="L323" s="41"/>
      <c r="M323" s="224" t="s">
        <v>1</v>
      </c>
      <c r="N323" s="225" t="s">
        <v>38</v>
      </c>
      <c r="O323" s="88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8" t="s">
        <v>173</v>
      </c>
      <c r="AT323" s="228" t="s">
        <v>141</v>
      </c>
      <c r="AU323" s="228" t="s">
        <v>83</v>
      </c>
      <c r="AY323" s="14" t="s">
        <v>139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4" t="s">
        <v>81</v>
      </c>
      <c r="BK323" s="229">
        <f>ROUND(I323*H323,2)</f>
        <v>0</v>
      </c>
      <c r="BL323" s="14" t="s">
        <v>173</v>
      </c>
      <c r="BM323" s="228" t="s">
        <v>466</v>
      </c>
    </row>
    <row r="324" s="2" customFormat="1">
      <c r="A324" s="35"/>
      <c r="B324" s="36"/>
      <c r="C324" s="37"/>
      <c r="D324" s="230" t="s">
        <v>146</v>
      </c>
      <c r="E324" s="37"/>
      <c r="F324" s="231" t="s">
        <v>465</v>
      </c>
      <c r="G324" s="37"/>
      <c r="H324" s="37"/>
      <c r="I324" s="232"/>
      <c r="J324" s="37"/>
      <c r="K324" s="37"/>
      <c r="L324" s="41"/>
      <c r="M324" s="233"/>
      <c r="N324" s="234"/>
      <c r="O324" s="88"/>
      <c r="P324" s="88"/>
      <c r="Q324" s="88"/>
      <c r="R324" s="88"/>
      <c r="S324" s="88"/>
      <c r="T324" s="89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146</v>
      </c>
      <c r="AU324" s="14" t="s">
        <v>83</v>
      </c>
    </row>
    <row r="325" s="2" customFormat="1" ht="44.25" customHeight="1">
      <c r="A325" s="35"/>
      <c r="B325" s="36"/>
      <c r="C325" s="235" t="s">
        <v>305</v>
      </c>
      <c r="D325" s="235" t="s">
        <v>175</v>
      </c>
      <c r="E325" s="236" t="s">
        <v>467</v>
      </c>
      <c r="F325" s="237" t="s">
        <v>468</v>
      </c>
      <c r="G325" s="238" t="s">
        <v>164</v>
      </c>
      <c r="H325" s="239">
        <v>329.72500000000002</v>
      </c>
      <c r="I325" s="240"/>
      <c r="J325" s="241">
        <f>ROUND(I325*H325,2)</f>
        <v>0</v>
      </c>
      <c r="K325" s="242"/>
      <c r="L325" s="243"/>
      <c r="M325" s="244" t="s">
        <v>1</v>
      </c>
      <c r="N325" s="245" t="s">
        <v>38</v>
      </c>
      <c r="O325" s="88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8" t="s">
        <v>203</v>
      </c>
      <c r="AT325" s="228" t="s">
        <v>175</v>
      </c>
      <c r="AU325" s="228" t="s">
        <v>83</v>
      </c>
      <c r="AY325" s="14" t="s">
        <v>139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4" t="s">
        <v>81</v>
      </c>
      <c r="BK325" s="229">
        <f>ROUND(I325*H325,2)</f>
        <v>0</v>
      </c>
      <c r="BL325" s="14" t="s">
        <v>173</v>
      </c>
      <c r="BM325" s="228" t="s">
        <v>469</v>
      </c>
    </row>
    <row r="326" s="2" customFormat="1">
      <c r="A326" s="35"/>
      <c r="B326" s="36"/>
      <c r="C326" s="37"/>
      <c r="D326" s="230" t="s">
        <v>146</v>
      </c>
      <c r="E326" s="37"/>
      <c r="F326" s="231" t="s">
        <v>468</v>
      </c>
      <c r="G326" s="37"/>
      <c r="H326" s="37"/>
      <c r="I326" s="232"/>
      <c r="J326" s="37"/>
      <c r="K326" s="37"/>
      <c r="L326" s="41"/>
      <c r="M326" s="233"/>
      <c r="N326" s="234"/>
      <c r="O326" s="88"/>
      <c r="P326" s="88"/>
      <c r="Q326" s="88"/>
      <c r="R326" s="88"/>
      <c r="S326" s="88"/>
      <c r="T326" s="89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4" t="s">
        <v>146</v>
      </c>
      <c r="AU326" s="14" t="s">
        <v>83</v>
      </c>
    </row>
    <row r="327" s="2" customFormat="1" ht="33" customHeight="1">
      <c r="A327" s="35"/>
      <c r="B327" s="36"/>
      <c r="C327" s="216" t="s">
        <v>470</v>
      </c>
      <c r="D327" s="216" t="s">
        <v>141</v>
      </c>
      <c r="E327" s="217" t="s">
        <v>471</v>
      </c>
      <c r="F327" s="218" t="s">
        <v>472</v>
      </c>
      <c r="G327" s="219" t="s">
        <v>164</v>
      </c>
      <c r="H327" s="220">
        <v>299.75</v>
      </c>
      <c r="I327" s="221"/>
      <c r="J327" s="222">
        <f>ROUND(I327*H327,2)</f>
        <v>0</v>
      </c>
      <c r="K327" s="223"/>
      <c r="L327" s="41"/>
      <c r="M327" s="224" t="s">
        <v>1</v>
      </c>
      <c r="N327" s="225" t="s">
        <v>38</v>
      </c>
      <c r="O327" s="88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8" t="s">
        <v>173</v>
      </c>
      <c r="AT327" s="228" t="s">
        <v>141</v>
      </c>
      <c r="AU327" s="228" t="s">
        <v>83</v>
      </c>
      <c r="AY327" s="14" t="s">
        <v>139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4" t="s">
        <v>81</v>
      </c>
      <c r="BK327" s="229">
        <f>ROUND(I327*H327,2)</f>
        <v>0</v>
      </c>
      <c r="BL327" s="14" t="s">
        <v>173</v>
      </c>
      <c r="BM327" s="228" t="s">
        <v>473</v>
      </c>
    </row>
    <row r="328" s="2" customFormat="1">
      <c r="A328" s="35"/>
      <c r="B328" s="36"/>
      <c r="C328" s="37"/>
      <c r="D328" s="230" t="s">
        <v>146</v>
      </c>
      <c r="E328" s="37"/>
      <c r="F328" s="231" t="s">
        <v>472</v>
      </c>
      <c r="G328" s="37"/>
      <c r="H328" s="37"/>
      <c r="I328" s="232"/>
      <c r="J328" s="37"/>
      <c r="K328" s="37"/>
      <c r="L328" s="41"/>
      <c r="M328" s="233"/>
      <c r="N328" s="234"/>
      <c r="O328" s="88"/>
      <c r="P328" s="88"/>
      <c r="Q328" s="88"/>
      <c r="R328" s="88"/>
      <c r="S328" s="88"/>
      <c r="T328" s="89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4" t="s">
        <v>146</v>
      </c>
      <c r="AU328" s="14" t="s">
        <v>83</v>
      </c>
    </row>
    <row r="329" s="2" customFormat="1" ht="21.75" customHeight="1">
      <c r="A329" s="35"/>
      <c r="B329" s="36"/>
      <c r="C329" s="235" t="s">
        <v>312</v>
      </c>
      <c r="D329" s="235" t="s">
        <v>175</v>
      </c>
      <c r="E329" s="236" t="s">
        <v>474</v>
      </c>
      <c r="F329" s="237" t="s">
        <v>475</v>
      </c>
      <c r="G329" s="238" t="s">
        <v>476</v>
      </c>
      <c r="H329" s="239">
        <v>3297.25</v>
      </c>
      <c r="I329" s="240"/>
      <c r="J329" s="241">
        <f>ROUND(I329*H329,2)</f>
        <v>0</v>
      </c>
      <c r="K329" s="242"/>
      <c r="L329" s="243"/>
      <c r="M329" s="244" t="s">
        <v>1</v>
      </c>
      <c r="N329" s="245" t="s">
        <v>38</v>
      </c>
      <c r="O329" s="88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8" t="s">
        <v>203</v>
      </c>
      <c r="AT329" s="228" t="s">
        <v>175</v>
      </c>
      <c r="AU329" s="228" t="s">
        <v>83</v>
      </c>
      <c r="AY329" s="14" t="s">
        <v>139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4" t="s">
        <v>81</v>
      </c>
      <c r="BK329" s="229">
        <f>ROUND(I329*H329,2)</f>
        <v>0</v>
      </c>
      <c r="BL329" s="14" t="s">
        <v>173</v>
      </c>
      <c r="BM329" s="228" t="s">
        <v>477</v>
      </c>
    </row>
    <row r="330" s="2" customFormat="1">
      <c r="A330" s="35"/>
      <c r="B330" s="36"/>
      <c r="C330" s="37"/>
      <c r="D330" s="230" t="s">
        <v>146</v>
      </c>
      <c r="E330" s="37"/>
      <c r="F330" s="231" t="s">
        <v>475</v>
      </c>
      <c r="G330" s="37"/>
      <c r="H330" s="37"/>
      <c r="I330" s="232"/>
      <c r="J330" s="37"/>
      <c r="K330" s="37"/>
      <c r="L330" s="41"/>
      <c r="M330" s="233"/>
      <c r="N330" s="234"/>
      <c r="O330" s="88"/>
      <c r="P330" s="88"/>
      <c r="Q330" s="88"/>
      <c r="R330" s="88"/>
      <c r="S330" s="88"/>
      <c r="T330" s="89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146</v>
      </c>
      <c r="AU330" s="14" t="s">
        <v>83</v>
      </c>
    </row>
    <row r="331" s="2" customFormat="1" ht="21.75" customHeight="1">
      <c r="A331" s="35"/>
      <c r="B331" s="36"/>
      <c r="C331" s="235" t="s">
        <v>478</v>
      </c>
      <c r="D331" s="235" t="s">
        <v>175</v>
      </c>
      <c r="E331" s="236" t="s">
        <v>479</v>
      </c>
      <c r="F331" s="237" t="s">
        <v>480</v>
      </c>
      <c r="G331" s="238" t="s">
        <v>481</v>
      </c>
      <c r="H331" s="239">
        <v>40</v>
      </c>
      <c r="I331" s="240"/>
      <c r="J331" s="241">
        <f>ROUND(I331*H331,2)</f>
        <v>0</v>
      </c>
      <c r="K331" s="242"/>
      <c r="L331" s="243"/>
      <c r="M331" s="244" t="s">
        <v>1</v>
      </c>
      <c r="N331" s="245" t="s">
        <v>38</v>
      </c>
      <c r="O331" s="88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8" t="s">
        <v>203</v>
      </c>
      <c r="AT331" s="228" t="s">
        <v>175</v>
      </c>
      <c r="AU331" s="228" t="s">
        <v>83</v>
      </c>
      <c r="AY331" s="14" t="s">
        <v>139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4" t="s">
        <v>81</v>
      </c>
      <c r="BK331" s="229">
        <f>ROUND(I331*H331,2)</f>
        <v>0</v>
      </c>
      <c r="BL331" s="14" t="s">
        <v>173</v>
      </c>
      <c r="BM331" s="228" t="s">
        <v>482</v>
      </c>
    </row>
    <row r="332" s="2" customFormat="1">
      <c r="A332" s="35"/>
      <c r="B332" s="36"/>
      <c r="C332" s="37"/>
      <c r="D332" s="230" t="s">
        <v>146</v>
      </c>
      <c r="E332" s="37"/>
      <c r="F332" s="231" t="s">
        <v>480</v>
      </c>
      <c r="G332" s="37"/>
      <c r="H332" s="37"/>
      <c r="I332" s="232"/>
      <c r="J332" s="37"/>
      <c r="K332" s="37"/>
      <c r="L332" s="41"/>
      <c r="M332" s="233"/>
      <c r="N332" s="234"/>
      <c r="O332" s="88"/>
      <c r="P332" s="88"/>
      <c r="Q332" s="88"/>
      <c r="R332" s="88"/>
      <c r="S332" s="88"/>
      <c r="T332" s="89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146</v>
      </c>
      <c r="AU332" s="14" t="s">
        <v>83</v>
      </c>
    </row>
    <row r="333" s="2" customFormat="1" ht="21.75" customHeight="1">
      <c r="A333" s="35"/>
      <c r="B333" s="36"/>
      <c r="C333" s="216" t="s">
        <v>316</v>
      </c>
      <c r="D333" s="216" t="s">
        <v>141</v>
      </c>
      <c r="E333" s="217" t="s">
        <v>483</v>
      </c>
      <c r="F333" s="218" t="s">
        <v>484</v>
      </c>
      <c r="G333" s="219" t="s">
        <v>164</v>
      </c>
      <c r="H333" s="220">
        <v>299.75</v>
      </c>
      <c r="I333" s="221"/>
      <c r="J333" s="222">
        <f>ROUND(I333*H333,2)</f>
        <v>0</v>
      </c>
      <c r="K333" s="223"/>
      <c r="L333" s="41"/>
      <c r="M333" s="224" t="s">
        <v>1</v>
      </c>
      <c r="N333" s="225" t="s">
        <v>38</v>
      </c>
      <c r="O333" s="88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8" t="s">
        <v>173</v>
      </c>
      <c r="AT333" s="228" t="s">
        <v>141</v>
      </c>
      <c r="AU333" s="228" t="s">
        <v>83</v>
      </c>
      <c r="AY333" s="14" t="s">
        <v>139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4" t="s">
        <v>81</v>
      </c>
      <c r="BK333" s="229">
        <f>ROUND(I333*H333,2)</f>
        <v>0</v>
      </c>
      <c r="BL333" s="14" t="s">
        <v>173</v>
      </c>
      <c r="BM333" s="228" t="s">
        <v>485</v>
      </c>
    </row>
    <row r="334" s="2" customFormat="1">
      <c r="A334" s="35"/>
      <c r="B334" s="36"/>
      <c r="C334" s="37"/>
      <c r="D334" s="230" t="s">
        <v>146</v>
      </c>
      <c r="E334" s="37"/>
      <c r="F334" s="231" t="s">
        <v>484</v>
      </c>
      <c r="G334" s="37"/>
      <c r="H334" s="37"/>
      <c r="I334" s="232"/>
      <c r="J334" s="37"/>
      <c r="K334" s="37"/>
      <c r="L334" s="41"/>
      <c r="M334" s="233"/>
      <c r="N334" s="234"/>
      <c r="O334" s="88"/>
      <c r="P334" s="88"/>
      <c r="Q334" s="88"/>
      <c r="R334" s="88"/>
      <c r="S334" s="88"/>
      <c r="T334" s="89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146</v>
      </c>
      <c r="AU334" s="14" t="s">
        <v>83</v>
      </c>
    </row>
    <row r="335" s="2" customFormat="1" ht="21.75" customHeight="1">
      <c r="A335" s="35"/>
      <c r="B335" s="36"/>
      <c r="C335" s="216" t="s">
        <v>486</v>
      </c>
      <c r="D335" s="216" t="s">
        <v>141</v>
      </c>
      <c r="E335" s="217" t="s">
        <v>487</v>
      </c>
      <c r="F335" s="218" t="s">
        <v>488</v>
      </c>
      <c r="G335" s="219" t="s">
        <v>164</v>
      </c>
      <c r="H335" s="220">
        <v>299.75</v>
      </c>
      <c r="I335" s="221"/>
      <c r="J335" s="222">
        <f>ROUND(I335*H335,2)</f>
        <v>0</v>
      </c>
      <c r="K335" s="223"/>
      <c r="L335" s="41"/>
      <c r="M335" s="224" t="s">
        <v>1</v>
      </c>
      <c r="N335" s="225" t="s">
        <v>38</v>
      </c>
      <c r="O335" s="88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8" t="s">
        <v>173</v>
      </c>
      <c r="AT335" s="228" t="s">
        <v>141</v>
      </c>
      <c r="AU335" s="228" t="s">
        <v>83</v>
      </c>
      <c r="AY335" s="14" t="s">
        <v>139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4" t="s">
        <v>81</v>
      </c>
      <c r="BK335" s="229">
        <f>ROUND(I335*H335,2)</f>
        <v>0</v>
      </c>
      <c r="BL335" s="14" t="s">
        <v>173</v>
      </c>
      <c r="BM335" s="228" t="s">
        <v>489</v>
      </c>
    </row>
    <row r="336" s="2" customFormat="1">
      <c r="A336" s="35"/>
      <c r="B336" s="36"/>
      <c r="C336" s="37"/>
      <c r="D336" s="230" t="s">
        <v>146</v>
      </c>
      <c r="E336" s="37"/>
      <c r="F336" s="231" t="s">
        <v>488</v>
      </c>
      <c r="G336" s="37"/>
      <c r="H336" s="37"/>
      <c r="I336" s="232"/>
      <c r="J336" s="37"/>
      <c r="K336" s="37"/>
      <c r="L336" s="41"/>
      <c r="M336" s="233"/>
      <c r="N336" s="234"/>
      <c r="O336" s="88"/>
      <c r="P336" s="88"/>
      <c r="Q336" s="88"/>
      <c r="R336" s="88"/>
      <c r="S336" s="88"/>
      <c r="T336" s="89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146</v>
      </c>
      <c r="AU336" s="14" t="s">
        <v>83</v>
      </c>
    </row>
    <row r="337" s="2" customFormat="1" ht="16.5" customHeight="1">
      <c r="A337" s="35"/>
      <c r="B337" s="36"/>
      <c r="C337" s="216" t="s">
        <v>320</v>
      </c>
      <c r="D337" s="216" t="s">
        <v>141</v>
      </c>
      <c r="E337" s="217" t="s">
        <v>490</v>
      </c>
      <c r="F337" s="218" t="s">
        <v>491</v>
      </c>
      <c r="G337" s="219" t="s">
        <v>164</v>
      </c>
      <c r="H337" s="220">
        <v>299.75</v>
      </c>
      <c r="I337" s="221"/>
      <c r="J337" s="222">
        <f>ROUND(I337*H337,2)</f>
        <v>0</v>
      </c>
      <c r="K337" s="223"/>
      <c r="L337" s="41"/>
      <c r="M337" s="224" t="s">
        <v>1</v>
      </c>
      <c r="N337" s="225" t="s">
        <v>38</v>
      </c>
      <c r="O337" s="88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8" t="s">
        <v>173</v>
      </c>
      <c r="AT337" s="228" t="s">
        <v>141</v>
      </c>
      <c r="AU337" s="228" t="s">
        <v>83</v>
      </c>
      <c r="AY337" s="14" t="s">
        <v>139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4" t="s">
        <v>81</v>
      </c>
      <c r="BK337" s="229">
        <f>ROUND(I337*H337,2)</f>
        <v>0</v>
      </c>
      <c r="BL337" s="14" t="s">
        <v>173</v>
      </c>
      <c r="BM337" s="228" t="s">
        <v>492</v>
      </c>
    </row>
    <row r="338" s="2" customFormat="1">
      <c r="A338" s="35"/>
      <c r="B338" s="36"/>
      <c r="C338" s="37"/>
      <c r="D338" s="230" t="s">
        <v>146</v>
      </c>
      <c r="E338" s="37"/>
      <c r="F338" s="231" t="s">
        <v>491</v>
      </c>
      <c r="G338" s="37"/>
      <c r="H338" s="37"/>
      <c r="I338" s="232"/>
      <c r="J338" s="37"/>
      <c r="K338" s="37"/>
      <c r="L338" s="41"/>
      <c r="M338" s="233"/>
      <c r="N338" s="234"/>
      <c r="O338" s="88"/>
      <c r="P338" s="88"/>
      <c r="Q338" s="88"/>
      <c r="R338" s="88"/>
      <c r="S338" s="88"/>
      <c r="T338" s="89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146</v>
      </c>
      <c r="AU338" s="14" t="s">
        <v>83</v>
      </c>
    </row>
    <row r="339" s="2" customFormat="1" ht="16.5" customHeight="1">
      <c r="A339" s="35"/>
      <c r="B339" s="36"/>
      <c r="C339" s="216" t="s">
        <v>493</v>
      </c>
      <c r="D339" s="216" t="s">
        <v>141</v>
      </c>
      <c r="E339" s="217" t="s">
        <v>494</v>
      </c>
      <c r="F339" s="218" t="s">
        <v>495</v>
      </c>
      <c r="G339" s="219" t="s">
        <v>326</v>
      </c>
      <c r="H339" s="220">
        <v>1</v>
      </c>
      <c r="I339" s="221"/>
      <c r="J339" s="222">
        <f>ROUND(I339*H339,2)</f>
        <v>0</v>
      </c>
      <c r="K339" s="223"/>
      <c r="L339" s="41"/>
      <c r="M339" s="224" t="s">
        <v>1</v>
      </c>
      <c r="N339" s="225" t="s">
        <v>38</v>
      </c>
      <c r="O339" s="88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8" t="s">
        <v>173</v>
      </c>
      <c r="AT339" s="228" t="s">
        <v>141</v>
      </c>
      <c r="AU339" s="228" t="s">
        <v>83</v>
      </c>
      <c r="AY339" s="14" t="s">
        <v>139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4" t="s">
        <v>81</v>
      </c>
      <c r="BK339" s="229">
        <f>ROUND(I339*H339,2)</f>
        <v>0</v>
      </c>
      <c r="BL339" s="14" t="s">
        <v>173</v>
      </c>
      <c r="BM339" s="228" t="s">
        <v>496</v>
      </c>
    </row>
    <row r="340" s="2" customFormat="1">
      <c r="A340" s="35"/>
      <c r="B340" s="36"/>
      <c r="C340" s="37"/>
      <c r="D340" s="230" t="s">
        <v>146</v>
      </c>
      <c r="E340" s="37"/>
      <c r="F340" s="231" t="s">
        <v>495</v>
      </c>
      <c r="G340" s="37"/>
      <c r="H340" s="37"/>
      <c r="I340" s="232"/>
      <c r="J340" s="37"/>
      <c r="K340" s="37"/>
      <c r="L340" s="41"/>
      <c r="M340" s="233"/>
      <c r="N340" s="234"/>
      <c r="O340" s="88"/>
      <c r="P340" s="88"/>
      <c r="Q340" s="88"/>
      <c r="R340" s="88"/>
      <c r="S340" s="88"/>
      <c r="T340" s="89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146</v>
      </c>
      <c r="AU340" s="14" t="s">
        <v>83</v>
      </c>
    </row>
    <row r="341" s="2" customFormat="1" ht="21.75" customHeight="1">
      <c r="A341" s="35"/>
      <c r="B341" s="36"/>
      <c r="C341" s="216" t="s">
        <v>247</v>
      </c>
      <c r="D341" s="216" t="s">
        <v>141</v>
      </c>
      <c r="E341" s="217" t="s">
        <v>497</v>
      </c>
      <c r="F341" s="218" t="s">
        <v>498</v>
      </c>
      <c r="G341" s="219" t="s">
        <v>319</v>
      </c>
      <c r="H341" s="246"/>
      <c r="I341" s="221"/>
      <c r="J341" s="222">
        <f>ROUND(I341*H341,2)</f>
        <v>0</v>
      </c>
      <c r="K341" s="223"/>
      <c r="L341" s="41"/>
      <c r="M341" s="224" t="s">
        <v>1</v>
      </c>
      <c r="N341" s="225" t="s">
        <v>38</v>
      </c>
      <c r="O341" s="88"/>
      <c r="P341" s="226">
        <f>O341*H341</f>
        <v>0</v>
      </c>
      <c r="Q341" s="226">
        <v>0</v>
      </c>
      <c r="R341" s="226">
        <f>Q341*H341</f>
        <v>0</v>
      </c>
      <c r="S341" s="226">
        <v>0</v>
      </c>
      <c r="T341" s="22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8" t="s">
        <v>173</v>
      </c>
      <c r="AT341" s="228" t="s">
        <v>141</v>
      </c>
      <c r="AU341" s="228" t="s">
        <v>83</v>
      </c>
      <c r="AY341" s="14" t="s">
        <v>139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4" t="s">
        <v>81</v>
      </c>
      <c r="BK341" s="229">
        <f>ROUND(I341*H341,2)</f>
        <v>0</v>
      </c>
      <c r="BL341" s="14" t="s">
        <v>173</v>
      </c>
      <c r="BM341" s="228" t="s">
        <v>499</v>
      </c>
    </row>
    <row r="342" s="2" customFormat="1">
      <c r="A342" s="35"/>
      <c r="B342" s="36"/>
      <c r="C342" s="37"/>
      <c r="D342" s="230" t="s">
        <v>146</v>
      </c>
      <c r="E342" s="37"/>
      <c r="F342" s="231" t="s">
        <v>498</v>
      </c>
      <c r="G342" s="37"/>
      <c r="H342" s="37"/>
      <c r="I342" s="232"/>
      <c r="J342" s="37"/>
      <c r="K342" s="37"/>
      <c r="L342" s="41"/>
      <c r="M342" s="233"/>
      <c r="N342" s="234"/>
      <c r="O342" s="88"/>
      <c r="P342" s="88"/>
      <c r="Q342" s="88"/>
      <c r="R342" s="88"/>
      <c r="S342" s="88"/>
      <c r="T342" s="89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146</v>
      </c>
      <c r="AU342" s="14" t="s">
        <v>83</v>
      </c>
    </row>
    <row r="343" s="12" customFormat="1" ht="22.8" customHeight="1">
      <c r="A343" s="12"/>
      <c r="B343" s="200"/>
      <c r="C343" s="201"/>
      <c r="D343" s="202" t="s">
        <v>72</v>
      </c>
      <c r="E343" s="214" t="s">
        <v>500</v>
      </c>
      <c r="F343" s="214" t="s">
        <v>501</v>
      </c>
      <c r="G343" s="201"/>
      <c r="H343" s="201"/>
      <c r="I343" s="204"/>
      <c r="J343" s="215">
        <f>BK343</f>
        <v>0</v>
      </c>
      <c r="K343" s="201"/>
      <c r="L343" s="206"/>
      <c r="M343" s="207"/>
      <c r="N343" s="208"/>
      <c r="O343" s="208"/>
      <c r="P343" s="209">
        <f>SUM(P344:P401)</f>
        <v>0</v>
      </c>
      <c r="Q343" s="208"/>
      <c r="R343" s="209">
        <f>SUM(R344:R401)</f>
        <v>0</v>
      </c>
      <c r="S343" s="208"/>
      <c r="T343" s="210">
        <f>SUM(T344:T401)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1" t="s">
        <v>83</v>
      </c>
      <c r="AT343" s="212" t="s">
        <v>72</v>
      </c>
      <c r="AU343" s="212" t="s">
        <v>81</v>
      </c>
      <c r="AY343" s="211" t="s">
        <v>139</v>
      </c>
      <c r="BK343" s="213">
        <f>SUM(BK344:BK401)</f>
        <v>0</v>
      </c>
    </row>
    <row r="344" s="2" customFormat="1" ht="21.75" customHeight="1">
      <c r="A344" s="35"/>
      <c r="B344" s="36"/>
      <c r="C344" s="216" t="s">
        <v>502</v>
      </c>
      <c r="D344" s="216" t="s">
        <v>141</v>
      </c>
      <c r="E344" s="217" t="s">
        <v>503</v>
      </c>
      <c r="F344" s="218" t="s">
        <v>504</v>
      </c>
      <c r="G344" s="219" t="s">
        <v>326</v>
      </c>
      <c r="H344" s="220">
        <v>6</v>
      </c>
      <c r="I344" s="221"/>
      <c r="J344" s="222">
        <f>ROUND(I344*H344,2)</f>
        <v>0</v>
      </c>
      <c r="K344" s="223"/>
      <c r="L344" s="41"/>
      <c r="M344" s="224" t="s">
        <v>1</v>
      </c>
      <c r="N344" s="225" t="s">
        <v>38</v>
      </c>
      <c r="O344" s="88"/>
      <c r="P344" s="226">
        <f>O344*H344</f>
        <v>0</v>
      </c>
      <c r="Q344" s="226">
        <v>0</v>
      </c>
      <c r="R344" s="226">
        <f>Q344*H344</f>
        <v>0</v>
      </c>
      <c r="S344" s="226">
        <v>0</v>
      </c>
      <c r="T344" s="227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8" t="s">
        <v>173</v>
      </c>
      <c r="AT344" s="228" t="s">
        <v>141</v>
      </c>
      <c r="AU344" s="228" t="s">
        <v>83</v>
      </c>
      <c r="AY344" s="14" t="s">
        <v>139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4" t="s">
        <v>81</v>
      </c>
      <c r="BK344" s="229">
        <f>ROUND(I344*H344,2)</f>
        <v>0</v>
      </c>
      <c r="BL344" s="14" t="s">
        <v>173</v>
      </c>
      <c r="BM344" s="228" t="s">
        <v>505</v>
      </c>
    </row>
    <row r="345" s="2" customFormat="1">
      <c r="A345" s="35"/>
      <c r="B345" s="36"/>
      <c r="C345" s="37"/>
      <c r="D345" s="230" t="s">
        <v>146</v>
      </c>
      <c r="E345" s="37"/>
      <c r="F345" s="231" t="s">
        <v>504</v>
      </c>
      <c r="G345" s="37"/>
      <c r="H345" s="37"/>
      <c r="I345" s="232"/>
      <c r="J345" s="37"/>
      <c r="K345" s="37"/>
      <c r="L345" s="41"/>
      <c r="M345" s="233"/>
      <c r="N345" s="234"/>
      <c r="O345" s="88"/>
      <c r="P345" s="88"/>
      <c r="Q345" s="88"/>
      <c r="R345" s="88"/>
      <c r="S345" s="88"/>
      <c r="T345" s="89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4" t="s">
        <v>146</v>
      </c>
      <c r="AU345" s="14" t="s">
        <v>83</v>
      </c>
    </row>
    <row r="346" s="2" customFormat="1" ht="21.75" customHeight="1">
      <c r="A346" s="35"/>
      <c r="B346" s="36"/>
      <c r="C346" s="216" t="s">
        <v>329</v>
      </c>
      <c r="D346" s="216" t="s">
        <v>141</v>
      </c>
      <c r="E346" s="217" t="s">
        <v>506</v>
      </c>
      <c r="F346" s="218" t="s">
        <v>507</v>
      </c>
      <c r="G346" s="219" t="s">
        <v>326</v>
      </c>
      <c r="H346" s="220">
        <v>9</v>
      </c>
      <c r="I346" s="221"/>
      <c r="J346" s="222">
        <f>ROUND(I346*H346,2)</f>
        <v>0</v>
      </c>
      <c r="K346" s="223"/>
      <c r="L346" s="41"/>
      <c r="M346" s="224" t="s">
        <v>1</v>
      </c>
      <c r="N346" s="225" t="s">
        <v>38</v>
      </c>
      <c r="O346" s="88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8" t="s">
        <v>173</v>
      </c>
      <c r="AT346" s="228" t="s">
        <v>141</v>
      </c>
      <c r="AU346" s="228" t="s">
        <v>83</v>
      </c>
      <c r="AY346" s="14" t="s">
        <v>139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4" t="s">
        <v>81</v>
      </c>
      <c r="BK346" s="229">
        <f>ROUND(I346*H346,2)</f>
        <v>0</v>
      </c>
      <c r="BL346" s="14" t="s">
        <v>173</v>
      </c>
      <c r="BM346" s="228" t="s">
        <v>508</v>
      </c>
    </row>
    <row r="347" s="2" customFormat="1">
      <c r="A347" s="35"/>
      <c r="B347" s="36"/>
      <c r="C347" s="37"/>
      <c r="D347" s="230" t="s">
        <v>146</v>
      </c>
      <c r="E347" s="37"/>
      <c r="F347" s="231" t="s">
        <v>507</v>
      </c>
      <c r="G347" s="37"/>
      <c r="H347" s="37"/>
      <c r="I347" s="232"/>
      <c r="J347" s="37"/>
      <c r="K347" s="37"/>
      <c r="L347" s="41"/>
      <c r="M347" s="233"/>
      <c r="N347" s="234"/>
      <c r="O347" s="88"/>
      <c r="P347" s="88"/>
      <c r="Q347" s="88"/>
      <c r="R347" s="88"/>
      <c r="S347" s="88"/>
      <c r="T347" s="89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4" t="s">
        <v>146</v>
      </c>
      <c r="AU347" s="14" t="s">
        <v>83</v>
      </c>
    </row>
    <row r="348" s="2" customFormat="1" ht="21.75" customHeight="1">
      <c r="A348" s="35"/>
      <c r="B348" s="36"/>
      <c r="C348" s="216" t="s">
        <v>509</v>
      </c>
      <c r="D348" s="216" t="s">
        <v>141</v>
      </c>
      <c r="E348" s="217" t="s">
        <v>510</v>
      </c>
      <c r="F348" s="218" t="s">
        <v>511</v>
      </c>
      <c r="G348" s="219" t="s">
        <v>326</v>
      </c>
      <c r="H348" s="220">
        <v>6</v>
      </c>
      <c r="I348" s="221"/>
      <c r="J348" s="222">
        <f>ROUND(I348*H348,2)</f>
        <v>0</v>
      </c>
      <c r="K348" s="223"/>
      <c r="L348" s="41"/>
      <c r="M348" s="224" t="s">
        <v>1</v>
      </c>
      <c r="N348" s="225" t="s">
        <v>38</v>
      </c>
      <c r="O348" s="88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8" t="s">
        <v>173</v>
      </c>
      <c r="AT348" s="228" t="s">
        <v>141</v>
      </c>
      <c r="AU348" s="228" t="s">
        <v>83</v>
      </c>
      <c r="AY348" s="14" t="s">
        <v>139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4" t="s">
        <v>81</v>
      </c>
      <c r="BK348" s="229">
        <f>ROUND(I348*H348,2)</f>
        <v>0</v>
      </c>
      <c r="BL348" s="14" t="s">
        <v>173</v>
      </c>
      <c r="BM348" s="228" t="s">
        <v>512</v>
      </c>
    </row>
    <row r="349" s="2" customFormat="1">
      <c r="A349" s="35"/>
      <c r="B349" s="36"/>
      <c r="C349" s="37"/>
      <c r="D349" s="230" t="s">
        <v>146</v>
      </c>
      <c r="E349" s="37"/>
      <c r="F349" s="231" t="s">
        <v>511</v>
      </c>
      <c r="G349" s="37"/>
      <c r="H349" s="37"/>
      <c r="I349" s="232"/>
      <c r="J349" s="37"/>
      <c r="K349" s="37"/>
      <c r="L349" s="41"/>
      <c r="M349" s="233"/>
      <c r="N349" s="234"/>
      <c r="O349" s="88"/>
      <c r="P349" s="88"/>
      <c r="Q349" s="88"/>
      <c r="R349" s="88"/>
      <c r="S349" s="88"/>
      <c r="T349" s="89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146</v>
      </c>
      <c r="AU349" s="14" t="s">
        <v>83</v>
      </c>
    </row>
    <row r="350" s="2" customFormat="1" ht="21.75" customHeight="1">
      <c r="A350" s="35"/>
      <c r="B350" s="36"/>
      <c r="C350" s="216" t="s">
        <v>333</v>
      </c>
      <c r="D350" s="216" t="s">
        <v>141</v>
      </c>
      <c r="E350" s="217" t="s">
        <v>513</v>
      </c>
      <c r="F350" s="218" t="s">
        <v>514</v>
      </c>
      <c r="G350" s="219" t="s">
        <v>326</v>
      </c>
      <c r="H350" s="220">
        <v>9</v>
      </c>
      <c r="I350" s="221"/>
      <c r="J350" s="222">
        <f>ROUND(I350*H350,2)</f>
        <v>0</v>
      </c>
      <c r="K350" s="223"/>
      <c r="L350" s="41"/>
      <c r="M350" s="224" t="s">
        <v>1</v>
      </c>
      <c r="N350" s="225" t="s">
        <v>38</v>
      </c>
      <c r="O350" s="88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8" t="s">
        <v>173</v>
      </c>
      <c r="AT350" s="228" t="s">
        <v>141</v>
      </c>
      <c r="AU350" s="228" t="s">
        <v>83</v>
      </c>
      <c r="AY350" s="14" t="s">
        <v>139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4" t="s">
        <v>81</v>
      </c>
      <c r="BK350" s="229">
        <f>ROUND(I350*H350,2)</f>
        <v>0</v>
      </c>
      <c r="BL350" s="14" t="s">
        <v>173</v>
      </c>
      <c r="BM350" s="228" t="s">
        <v>515</v>
      </c>
    </row>
    <row r="351" s="2" customFormat="1">
      <c r="A351" s="35"/>
      <c r="B351" s="36"/>
      <c r="C351" s="37"/>
      <c r="D351" s="230" t="s">
        <v>146</v>
      </c>
      <c r="E351" s="37"/>
      <c r="F351" s="231" t="s">
        <v>514</v>
      </c>
      <c r="G351" s="37"/>
      <c r="H351" s="37"/>
      <c r="I351" s="232"/>
      <c r="J351" s="37"/>
      <c r="K351" s="37"/>
      <c r="L351" s="41"/>
      <c r="M351" s="233"/>
      <c r="N351" s="234"/>
      <c r="O351" s="88"/>
      <c r="P351" s="88"/>
      <c r="Q351" s="88"/>
      <c r="R351" s="88"/>
      <c r="S351" s="88"/>
      <c r="T351" s="89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4" t="s">
        <v>146</v>
      </c>
      <c r="AU351" s="14" t="s">
        <v>83</v>
      </c>
    </row>
    <row r="352" s="2" customFormat="1" ht="16.5" customHeight="1">
      <c r="A352" s="35"/>
      <c r="B352" s="36"/>
      <c r="C352" s="235" t="s">
        <v>516</v>
      </c>
      <c r="D352" s="235" t="s">
        <v>175</v>
      </c>
      <c r="E352" s="236" t="s">
        <v>517</v>
      </c>
      <c r="F352" s="237" t="s">
        <v>518</v>
      </c>
      <c r="G352" s="238" t="s">
        <v>181</v>
      </c>
      <c r="H352" s="239">
        <v>35</v>
      </c>
      <c r="I352" s="240"/>
      <c r="J352" s="241">
        <f>ROUND(I352*H352,2)</f>
        <v>0</v>
      </c>
      <c r="K352" s="242"/>
      <c r="L352" s="243"/>
      <c r="M352" s="244" t="s">
        <v>1</v>
      </c>
      <c r="N352" s="245" t="s">
        <v>38</v>
      </c>
      <c r="O352" s="88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8" t="s">
        <v>203</v>
      </c>
      <c r="AT352" s="228" t="s">
        <v>175</v>
      </c>
      <c r="AU352" s="228" t="s">
        <v>83</v>
      </c>
      <c r="AY352" s="14" t="s">
        <v>139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4" t="s">
        <v>81</v>
      </c>
      <c r="BK352" s="229">
        <f>ROUND(I352*H352,2)</f>
        <v>0</v>
      </c>
      <c r="BL352" s="14" t="s">
        <v>173</v>
      </c>
      <c r="BM352" s="228" t="s">
        <v>519</v>
      </c>
    </row>
    <row r="353" s="2" customFormat="1">
      <c r="A353" s="35"/>
      <c r="B353" s="36"/>
      <c r="C353" s="37"/>
      <c r="D353" s="230" t="s">
        <v>146</v>
      </c>
      <c r="E353" s="37"/>
      <c r="F353" s="231" t="s">
        <v>518</v>
      </c>
      <c r="G353" s="37"/>
      <c r="H353" s="37"/>
      <c r="I353" s="232"/>
      <c r="J353" s="37"/>
      <c r="K353" s="37"/>
      <c r="L353" s="41"/>
      <c r="M353" s="233"/>
      <c r="N353" s="234"/>
      <c r="O353" s="88"/>
      <c r="P353" s="88"/>
      <c r="Q353" s="88"/>
      <c r="R353" s="88"/>
      <c r="S353" s="88"/>
      <c r="T353" s="89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4" t="s">
        <v>146</v>
      </c>
      <c r="AU353" s="14" t="s">
        <v>83</v>
      </c>
    </row>
    <row r="354" s="2" customFormat="1" ht="21.75" customHeight="1">
      <c r="A354" s="35"/>
      <c r="B354" s="36"/>
      <c r="C354" s="235" t="s">
        <v>336</v>
      </c>
      <c r="D354" s="235" t="s">
        <v>175</v>
      </c>
      <c r="E354" s="236" t="s">
        <v>520</v>
      </c>
      <c r="F354" s="237" t="s">
        <v>521</v>
      </c>
      <c r="G354" s="238" t="s">
        <v>326</v>
      </c>
      <c r="H354" s="239">
        <v>30</v>
      </c>
      <c r="I354" s="240"/>
      <c r="J354" s="241">
        <f>ROUND(I354*H354,2)</f>
        <v>0</v>
      </c>
      <c r="K354" s="242"/>
      <c r="L354" s="243"/>
      <c r="M354" s="244" t="s">
        <v>1</v>
      </c>
      <c r="N354" s="245" t="s">
        <v>38</v>
      </c>
      <c r="O354" s="88"/>
      <c r="P354" s="226">
        <f>O354*H354</f>
        <v>0</v>
      </c>
      <c r="Q354" s="226">
        <v>0</v>
      </c>
      <c r="R354" s="226">
        <f>Q354*H354</f>
        <v>0</v>
      </c>
      <c r="S354" s="226">
        <v>0</v>
      </c>
      <c r="T354" s="22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8" t="s">
        <v>203</v>
      </c>
      <c r="AT354" s="228" t="s">
        <v>175</v>
      </c>
      <c r="AU354" s="228" t="s">
        <v>83</v>
      </c>
      <c r="AY354" s="14" t="s">
        <v>139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4" t="s">
        <v>81</v>
      </c>
      <c r="BK354" s="229">
        <f>ROUND(I354*H354,2)</f>
        <v>0</v>
      </c>
      <c r="BL354" s="14" t="s">
        <v>173</v>
      </c>
      <c r="BM354" s="228" t="s">
        <v>522</v>
      </c>
    </row>
    <row r="355" s="2" customFormat="1">
      <c r="A355" s="35"/>
      <c r="B355" s="36"/>
      <c r="C355" s="37"/>
      <c r="D355" s="230" t="s">
        <v>146</v>
      </c>
      <c r="E355" s="37"/>
      <c r="F355" s="231" t="s">
        <v>521</v>
      </c>
      <c r="G355" s="37"/>
      <c r="H355" s="37"/>
      <c r="I355" s="232"/>
      <c r="J355" s="37"/>
      <c r="K355" s="37"/>
      <c r="L355" s="41"/>
      <c r="M355" s="233"/>
      <c r="N355" s="234"/>
      <c r="O355" s="88"/>
      <c r="P355" s="88"/>
      <c r="Q355" s="88"/>
      <c r="R355" s="88"/>
      <c r="S355" s="88"/>
      <c r="T355" s="89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146</v>
      </c>
      <c r="AU355" s="14" t="s">
        <v>83</v>
      </c>
    </row>
    <row r="356" s="2" customFormat="1" ht="21.75" customHeight="1">
      <c r="A356" s="35"/>
      <c r="B356" s="36"/>
      <c r="C356" s="216" t="s">
        <v>523</v>
      </c>
      <c r="D356" s="216" t="s">
        <v>141</v>
      </c>
      <c r="E356" s="217" t="s">
        <v>524</v>
      </c>
      <c r="F356" s="218" t="s">
        <v>525</v>
      </c>
      <c r="G356" s="219" t="s">
        <v>326</v>
      </c>
      <c r="H356" s="220">
        <v>78</v>
      </c>
      <c r="I356" s="221"/>
      <c r="J356" s="222">
        <f>ROUND(I356*H356,2)</f>
        <v>0</v>
      </c>
      <c r="K356" s="223"/>
      <c r="L356" s="41"/>
      <c r="M356" s="224" t="s">
        <v>1</v>
      </c>
      <c r="N356" s="225" t="s">
        <v>38</v>
      </c>
      <c r="O356" s="88"/>
      <c r="P356" s="226">
        <f>O356*H356</f>
        <v>0</v>
      </c>
      <c r="Q356" s="226">
        <v>0</v>
      </c>
      <c r="R356" s="226">
        <f>Q356*H356</f>
        <v>0</v>
      </c>
      <c r="S356" s="226">
        <v>0</v>
      </c>
      <c r="T356" s="22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8" t="s">
        <v>173</v>
      </c>
      <c r="AT356" s="228" t="s">
        <v>141</v>
      </c>
      <c r="AU356" s="228" t="s">
        <v>83</v>
      </c>
      <c r="AY356" s="14" t="s">
        <v>139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14" t="s">
        <v>81</v>
      </c>
      <c r="BK356" s="229">
        <f>ROUND(I356*H356,2)</f>
        <v>0</v>
      </c>
      <c r="BL356" s="14" t="s">
        <v>173</v>
      </c>
      <c r="BM356" s="228" t="s">
        <v>526</v>
      </c>
    </row>
    <row r="357" s="2" customFormat="1">
      <c r="A357" s="35"/>
      <c r="B357" s="36"/>
      <c r="C357" s="37"/>
      <c r="D357" s="230" t="s">
        <v>146</v>
      </c>
      <c r="E357" s="37"/>
      <c r="F357" s="231" t="s">
        <v>525</v>
      </c>
      <c r="G357" s="37"/>
      <c r="H357" s="37"/>
      <c r="I357" s="232"/>
      <c r="J357" s="37"/>
      <c r="K357" s="37"/>
      <c r="L357" s="41"/>
      <c r="M357" s="233"/>
      <c r="N357" s="234"/>
      <c r="O357" s="88"/>
      <c r="P357" s="88"/>
      <c r="Q357" s="88"/>
      <c r="R357" s="88"/>
      <c r="S357" s="88"/>
      <c r="T357" s="89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4" t="s">
        <v>146</v>
      </c>
      <c r="AU357" s="14" t="s">
        <v>83</v>
      </c>
    </row>
    <row r="358" s="2" customFormat="1" ht="21.75" customHeight="1">
      <c r="A358" s="35"/>
      <c r="B358" s="36"/>
      <c r="C358" s="216" t="s">
        <v>340</v>
      </c>
      <c r="D358" s="216" t="s">
        <v>141</v>
      </c>
      <c r="E358" s="217" t="s">
        <v>527</v>
      </c>
      <c r="F358" s="218" t="s">
        <v>528</v>
      </c>
      <c r="G358" s="219" t="s">
        <v>164</v>
      </c>
      <c r="H358" s="220">
        <v>5.6559999999999997</v>
      </c>
      <c r="I358" s="221"/>
      <c r="J358" s="222">
        <f>ROUND(I358*H358,2)</f>
        <v>0</v>
      </c>
      <c r="K358" s="223"/>
      <c r="L358" s="41"/>
      <c r="M358" s="224" t="s">
        <v>1</v>
      </c>
      <c r="N358" s="225" t="s">
        <v>38</v>
      </c>
      <c r="O358" s="88"/>
      <c r="P358" s="226">
        <f>O358*H358</f>
        <v>0</v>
      </c>
      <c r="Q358" s="226">
        <v>0</v>
      </c>
      <c r="R358" s="226">
        <f>Q358*H358</f>
        <v>0</v>
      </c>
      <c r="S358" s="226">
        <v>0</v>
      </c>
      <c r="T358" s="22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8" t="s">
        <v>173</v>
      </c>
      <c r="AT358" s="228" t="s">
        <v>141</v>
      </c>
      <c r="AU358" s="228" t="s">
        <v>83</v>
      </c>
      <c r="AY358" s="14" t="s">
        <v>139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4" t="s">
        <v>81</v>
      </c>
      <c r="BK358" s="229">
        <f>ROUND(I358*H358,2)</f>
        <v>0</v>
      </c>
      <c r="BL358" s="14" t="s">
        <v>173</v>
      </c>
      <c r="BM358" s="228" t="s">
        <v>529</v>
      </c>
    </row>
    <row r="359" s="2" customFormat="1">
      <c r="A359" s="35"/>
      <c r="B359" s="36"/>
      <c r="C359" s="37"/>
      <c r="D359" s="230" t="s">
        <v>146</v>
      </c>
      <c r="E359" s="37"/>
      <c r="F359" s="231" t="s">
        <v>528</v>
      </c>
      <c r="G359" s="37"/>
      <c r="H359" s="37"/>
      <c r="I359" s="232"/>
      <c r="J359" s="37"/>
      <c r="K359" s="37"/>
      <c r="L359" s="41"/>
      <c r="M359" s="233"/>
      <c r="N359" s="234"/>
      <c r="O359" s="88"/>
      <c r="P359" s="88"/>
      <c r="Q359" s="88"/>
      <c r="R359" s="88"/>
      <c r="S359" s="88"/>
      <c r="T359" s="89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4" t="s">
        <v>146</v>
      </c>
      <c r="AU359" s="14" t="s">
        <v>83</v>
      </c>
    </row>
    <row r="360" s="2" customFormat="1" ht="21.75" customHeight="1">
      <c r="A360" s="35"/>
      <c r="B360" s="36"/>
      <c r="C360" s="216" t="s">
        <v>530</v>
      </c>
      <c r="D360" s="216" t="s">
        <v>141</v>
      </c>
      <c r="E360" s="217" t="s">
        <v>531</v>
      </c>
      <c r="F360" s="218" t="s">
        <v>532</v>
      </c>
      <c r="G360" s="219" t="s">
        <v>164</v>
      </c>
      <c r="H360" s="220">
        <v>19.318000000000001</v>
      </c>
      <c r="I360" s="221"/>
      <c r="J360" s="222">
        <f>ROUND(I360*H360,2)</f>
        <v>0</v>
      </c>
      <c r="K360" s="223"/>
      <c r="L360" s="41"/>
      <c r="M360" s="224" t="s">
        <v>1</v>
      </c>
      <c r="N360" s="225" t="s">
        <v>38</v>
      </c>
      <c r="O360" s="88"/>
      <c r="P360" s="226">
        <f>O360*H360</f>
        <v>0</v>
      </c>
      <c r="Q360" s="226">
        <v>0</v>
      </c>
      <c r="R360" s="226">
        <f>Q360*H360</f>
        <v>0</v>
      </c>
      <c r="S360" s="226">
        <v>0</v>
      </c>
      <c r="T360" s="227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8" t="s">
        <v>173</v>
      </c>
      <c r="AT360" s="228" t="s">
        <v>141</v>
      </c>
      <c r="AU360" s="228" t="s">
        <v>83</v>
      </c>
      <c r="AY360" s="14" t="s">
        <v>139</v>
      </c>
      <c r="BE360" s="229">
        <f>IF(N360="základní",J360,0)</f>
        <v>0</v>
      </c>
      <c r="BF360" s="229">
        <f>IF(N360="snížená",J360,0)</f>
        <v>0</v>
      </c>
      <c r="BG360" s="229">
        <f>IF(N360="zákl. přenesená",J360,0)</f>
        <v>0</v>
      </c>
      <c r="BH360" s="229">
        <f>IF(N360="sníž. přenesená",J360,0)</f>
        <v>0</v>
      </c>
      <c r="BI360" s="229">
        <f>IF(N360="nulová",J360,0)</f>
        <v>0</v>
      </c>
      <c r="BJ360" s="14" t="s">
        <v>81</v>
      </c>
      <c r="BK360" s="229">
        <f>ROUND(I360*H360,2)</f>
        <v>0</v>
      </c>
      <c r="BL360" s="14" t="s">
        <v>173</v>
      </c>
      <c r="BM360" s="228" t="s">
        <v>533</v>
      </c>
    </row>
    <row r="361" s="2" customFormat="1">
      <c r="A361" s="35"/>
      <c r="B361" s="36"/>
      <c r="C361" s="37"/>
      <c r="D361" s="230" t="s">
        <v>146</v>
      </c>
      <c r="E361" s="37"/>
      <c r="F361" s="231" t="s">
        <v>532</v>
      </c>
      <c r="G361" s="37"/>
      <c r="H361" s="37"/>
      <c r="I361" s="232"/>
      <c r="J361" s="37"/>
      <c r="K361" s="37"/>
      <c r="L361" s="41"/>
      <c r="M361" s="233"/>
      <c r="N361" s="234"/>
      <c r="O361" s="88"/>
      <c r="P361" s="88"/>
      <c r="Q361" s="88"/>
      <c r="R361" s="88"/>
      <c r="S361" s="88"/>
      <c r="T361" s="89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146</v>
      </c>
      <c r="AU361" s="14" t="s">
        <v>83</v>
      </c>
    </row>
    <row r="362" s="2" customFormat="1" ht="21.75" customHeight="1">
      <c r="A362" s="35"/>
      <c r="B362" s="36"/>
      <c r="C362" s="216" t="s">
        <v>343</v>
      </c>
      <c r="D362" s="216" t="s">
        <v>141</v>
      </c>
      <c r="E362" s="217" t="s">
        <v>534</v>
      </c>
      <c r="F362" s="218" t="s">
        <v>535</v>
      </c>
      <c r="G362" s="219" t="s">
        <v>326</v>
      </c>
      <c r="H362" s="220">
        <v>1.994</v>
      </c>
      <c r="I362" s="221"/>
      <c r="J362" s="222">
        <f>ROUND(I362*H362,2)</f>
        <v>0</v>
      </c>
      <c r="K362" s="223"/>
      <c r="L362" s="41"/>
      <c r="M362" s="224" t="s">
        <v>1</v>
      </c>
      <c r="N362" s="225" t="s">
        <v>38</v>
      </c>
      <c r="O362" s="88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8" t="s">
        <v>173</v>
      </c>
      <c r="AT362" s="228" t="s">
        <v>141</v>
      </c>
      <c r="AU362" s="228" t="s">
        <v>83</v>
      </c>
      <c r="AY362" s="14" t="s">
        <v>139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4" t="s">
        <v>81</v>
      </c>
      <c r="BK362" s="229">
        <f>ROUND(I362*H362,2)</f>
        <v>0</v>
      </c>
      <c r="BL362" s="14" t="s">
        <v>173</v>
      </c>
      <c r="BM362" s="228" t="s">
        <v>536</v>
      </c>
    </row>
    <row r="363" s="2" customFormat="1">
      <c r="A363" s="35"/>
      <c r="B363" s="36"/>
      <c r="C363" s="37"/>
      <c r="D363" s="230" t="s">
        <v>146</v>
      </c>
      <c r="E363" s="37"/>
      <c r="F363" s="231" t="s">
        <v>535</v>
      </c>
      <c r="G363" s="37"/>
      <c r="H363" s="37"/>
      <c r="I363" s="232"/>
      <c r="J363" s="37"/>
      <c r="K363" s="37"/>
      <c r="L363" s="41"/>
      <c r="M363" s="233"/>
      <c r="N363" s="234"/>
      <c r="O363" s="88"/>
      <c r="P363" s="88"/>
      <c r="Q363" s="88"/>
      <c r="R363" s="88"/>
      <c r="S363" s="88"/>
      <c r="T363" s="89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146</v>
      </c>
      <c r="AU363" s="14" t="s">
        <v>83</v>
      </c>
    </row>
    <row r="364" s="2" customFormat="1" ht="21.75" customHeight="1">
      <c r="A364" s="35"/>
      <c r="B364" s="36"/>
      <c r="C364" s="216" t="s">
        <v>537</v>
      </c>
      <c r="D364" s="216" t="s">
        <v>141</v>
      </c>
      <c r="E364" s="217" t="s">
        <v>538</v>
      </c>
      <c r="F364" s="218" t="s">
        <v>539</v>
      </c>
      <c r="G364" s="219" t="s">
        <v>181</v>
      </c>
      <c r="H364" s="220">
        <v>19.23</v>
      </c>
      <c r="I364" s="221"/>
      <c r="J364" s="222">
        <f>ROUND(I364*H364,2)</f>
        <v>0</v>
      </c>
      <c r="K364" s="223"/>
      <c r="L364" s="41"/>
      <c r="M364" s="224" t="s">
        <v>1</v>
      </c>
      <c r="N364" s="225" t="s">
        <v>38</v>
      </c>
      <c r="O364" s="88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8" t="s">
        <v>173</v>
      </c>
      <c r="AT364" s="228" t="s">
        <v>141</v>
      </c>
      <c r="AU364" s="228" t="s">
        <v>83</v>
      </c>
      <c r="AY364" s="14" t="s">
        <v>139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4" t="s">
        <v>81</v>
      </c>
      <c r="BK364" s="229">
        <f>ROUND(I364*H364,2)</f>
        <v>0</v>
      </c>
      <c r="BL364" s="14" t="s">
        <v>173</v>
      </c>
      <c r="BM364" s="228" t="s">
        <v>540</v>
      </c>
    </row>
    <row r="365" s="2" customFormat="1">
      <c r="A365" s="35"/>
      <c r="B365" s="36"/>
      <c r="C365" s="37"/>
      <c r="D365" s="230" t="s">
        <v>146</v>
      </c>
      <c r="E365" s="37"/>
      <c r="F365" s="231" t="s">
        <v>539</v>
      </c>
      <c r="G365" s="37"/>
      <c r="H365" s="37"/>
      <c r="I365" s="232"/>
      <c r="J365" s="37"/>
      <c r="K365" s="37"/>
      <c r="L365" s="41"/>
      <c r="M365" s="233"/>
      <c r="N365" s="234"/>
      <c r="O365" s="88"/>
      <c r="P365" s="88"/>
      <c r="Q365" s="88"/>
      <c r="R365" s="88"/>
      <c r="S365" s="88"/>
      <c r="T365" s="89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4" t="s">
        <v>146</v>
      </c>
      <c r="AU365" s="14" t="s">
        <v>83</v>
      </c>
    </row>
    <row r="366" s="2" customFormat="1" ht="21.75" customHeight="1">
      <c r="A366" s="35"/>
      <c r="B366" s="36"/>
      <c r="C366" s="216" t="s">
        <v>347</v>
      </c>
      <c r="D366" s="216" t="s">
        <v>141</v>
      </c>
      <c r="E366" s="217" t="s">
        <v>541</v>
      </c>
      <c r="F366" s="218" t="s">
        <v>542</v>
      </c>
      <c r="G366" s="219" t="s">
        <v>181</v>
      </c>
      <c r="H366" s="220">
        <v>79.829999999999998</v>
      </c>
      <c r="I366" s="221"/>
      <c r="J366" s="222">
        <f>ROUND(I366*H366,2)</f>
        <v>0</v>
      </c>
      <c r="K366" s="223"/>
      <c r="L366" s="41"/>
      <c r="M366" s="224" t="s">
        <v>1</v>
      </c>
      <c r="N366" s="225" t="s">
        <v>38</v>
      </c>
      <c r="O366" s="88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8" t="s">
        <v>173</v>
      </c>
      <c r="AT366" s="228" t="s">
        <v>141</v>
      </c>
      <c r="AU366" s="228" t="s">
        <v>83</v>
      </c>
      <c r="AY366" s="14" t="s">
        <v>139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4" t="s">
        <v>81</v>
      </c>
      <c r="BK366" s="229">
        <f>ROUND(I366*H366,2)</f>
        <v>0</v>
      </c>
      <c r="BL366" s="14" t="s">
        <v>173</v>
      </c>
      <c r="BM366" s="228" t="s">
        <v>543</v>
      </c>
    </row>
    <row r="367" s="2" customFormat="1">
      <c r="A367" s="35"/>
      <c r="B367" s="36"/>
      <c r="C367" s="37"/>
      <c r="D367" s="230" t="s">
        <v>146</v>
      </c>
      <c r="E367" s="37"/>
      <c r="F367" s="231" t="s">
        <v>542</v>
      </c>
      <c r="G367" s="37"/>
      <c r="H367" s="37"/>
      <c r="I367" s="232"/>
      <c r="J367" s="37"/>
      <c r="K367" s="37"/>
      <c r="L367" s="41"/>
      <c r="M367" s="233"/>
      <c r="N367" s="234"/>
      <c r="O367" s="88"/>
      <c r="P367" s="88"/>
      <c r="Q367" s="88"/>
      <c r="R367" s="88"/>
      <c r="S367" s="88"/>
      <c r="T367" s="89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4" t="s">
        <v>146</v>
      </c>
      <c r="AU367" s="14" t="s">
        <v>83</v>
      </c>
    </row>
    <row r="368" s="2" customFormat="1" ht="33" customHeight="1">
      <c r="A368" s="35"/>
      <c r="B368" s="36"/>
      <c r="C368" s="235" t="s">
        <v>544</v>
      </c>
      <c r="D368" s="235" t="s">
        <v>175</v>
      </c>
      <c r="E368" s="236" t="s">
        <v>545</v>
      </c>
      <c r="F368" s="237" t="s">
        <v>546</v>
      </c>
      <c r="G368" s="238" t="s">
        <v>181</v>
      </c>
      <c r="H368" s="239">
        <v>100</v>
      </c>
      <c r="I368" s="240"/>
      <c r="J368" s="241">
        <f>ROUND(I368*H368,2)</f>
        <v>0</v>
      </c>
      <c r="K368" s="242"/>
      <c r="L368" s="243"/>
      <c r="M368" s="244" t="s">
        <v>1</v>
      </c>
      <c r="N368" s="245" t="s">
        <v>38</v>
      </c>
      <c r="O368" s="88"/>
      <c r="P368" s="226">
        <f>O368*H368</f>
        <v>0</v>
      </c>
      <c r="Q368" s="226">
        <v>0</v>
      </c>
      <c r="R368" s="226">
        <f>Q368*H368</f>
        <v>0</v>
      </c>
      <c r="S368" s="226">
        <v>0</v>
      </c>
      <c r="T368" s="22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8" t="s">
        <v>203</v>
      </c>
      <c r="AT368" s="228" t="s">
        <v>175</v>
      </c>
      <c r="AU368" s="228" t="s">
        <v>83</v>
      </c>
      <c r="AY368" s="14" t="s">
        <v>139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4" t="s">
        <v>81</v>
      </c>
      <c r="BK368" s="229">
        <f>ROUND(I368*H368,2)</f>
        <v>0</v>
      </c>
      <c r="BL368" s="14" t="s">
        <v>173</v>
      </c>
      <c r="BM368" s="228" t="s">
        <v>547</v>
      </c>
    </row>
    <row r="369" s="2" customFormat="1">
      <c r="A369" s="35"/>
      <c r="B369" s="36"/>
      <c r="C369" s="37"/>
      <c r="D369" s="230" t="s">
        <v>146</v>
      </c>
      <c r="E369" s="37"/>
      <c r="F369" s="231" t="s">
        <v>546</v>
      </c>
      <c r="G369" s="37"/>
      <c r="H369" s="37"/>
      <c r="I369" s="232"/>
      <c r="J369" s="37"/>
      <c r="K369" s="37"/>
      <c r="L369" s="41"/>
      <c r="M369" s="233"/>
      <c r="N369" s="234"/>
      <c r="O369" s="88"/>
      <c r="P369" s="88"/>
      <c r="Q369" s="88"/>
      <c r="R369" s="88"/>
      <c r="S369" s="88"/>
      <c r="T369" s="89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4" t="s">
        <v>146</v>
      </c>
      <c r="AU369" s="14" t="s">
        <v>83</v>
      </c>
    </row>
    <row r="370" s="2" customFormat="1" ht="66.75" customHeight="1">
      <c r="A370" s="35"/>
      <c r="B370" s="36"/>
      <c r="C370" s="235" t="s">
        <v>350</v>
      </c>
      <c r="D370" s="235" t="s">
        <v>175</v>
      </c>
      <c r="E370" s="236" t="s">
        <v>548</v>
      </c>
      <c r="F370" s="237" t="s">
        <v>549</v>
      </c>
      <c r="G370" s="238" t="s">
        <v>476</v>
      </c>
      <c r="H370" s="239">
        <v>4</v>
      </c>
      <c r="I370" s="240"/>
      <c r="J370" s="241">
        <f>ROUND(I370*H370,2)</f>
        <v>0</v>
      </c>
      <c r="K370" s="242"/>
      <c r="L370" s="243"/>
      <c r="M370" s="244" t="s">
        <v>1</v>
      </c>
      <c r="N370" s="245" t="s">
        <v>38</v>
      </c>
      <c r="O370" s="88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8" t="s">
        <v>203</v>
      </c>
      <c r="AT370" s="228" t="s">
        <v>175</v>
      </c>
      <c r="AU370" s="228" t="s">
        <v>83</v>
      </c>
      <c r="AY370" s="14" t="s">
        <v>139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4" t="s">
        <v>81</v>
      </c>
      <c r="BK370" s="229">
        <f>ROUND(I370*H370,2)</f>
        <v>0</v>
      </c>
      <c r="BL370" s="14" t="s">
        <v>173</v>
      </c>
      <c r="BM370" s="228" t="s">
        <v>550</v>
      </c>
    </row>
    <row r="371" s="2" customFormat="1">
      <c r="A371" s="35"/>
      <c r="B371" s="36"/>
      <c r="C371" s="37"/>
      <c r="D371" s="230" t="s">
        <v>146</v>
      </c>
      <c r="E371" s="37"/>
      <c r="F371" s="231" t="s">
        <v>549</v>
      </c>
      <c r="G371" s="37"/>
      <c r="H371" s="37"/>
      <c r="I371" s="232"/>
      <c r="J371" s="37"/>
      <c r="K371" s="37"/>
      <c r="L371" s="41"/>
      <c r="M371" s="233"/>
      <c r="N371" s="234"/>
      <c r="O371" s="88"/>
      <c r="P371" s="88"/>
      <c r="Q371" s="88"/>
      <c r="R371" s="88"/>
      <c r="S371" s="88"/>
      <c r="T371" s="89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4" t="s">
        <v>146</v>
      </c>
      <c r="AU371" s="14" t="s">
        <v>83</v>
      </c>
    </row>
    <row r="372" s="2" customFormat="1" ht="66.75" customHeight="1">
      <c r="A372" s="35"/>
      <c r="B372" s="36"/>
      <c r="C372" s="235" t="s">
        <v>551</v>
      </c>
      <c r="D372" s="235" t="s">
        <v>175</v>
      </c>
      <c r="E372" s="236" t="s">
        <v>552</v>
      </c>
      <c r="F372" s="237" t="s">
        <v>553</v>
      </c>
      <c r="G372" s="238" t="s">
        <v>476</v>
      </c>
      <c r="H372" s="239">
        <v>1</v>
      </c>
      <c r="I372" s="240"/>
      <c r="J372" s="241">
        <f>ROUND(I372*H372,2)</f>
        <v>0</v>
      </c>
      <c r="K372" s="242"/>
      <c r="L372" s="243"/>
      <c r="M372" s="244" t="s">
        <v>1</v>
      </c>
      <c r="N372" s="245" t="s">
        <v>38</v>
      </c>
      <c r="O372" s="88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8" t="s">
        <v>203</v>
      </c>
      <c r="AT372" s="228" t="s">
        <v>175</v>
      </c>
      <c r="AU372" s="228" t="s">
        <v>83</v>
      </c>
      <c r="AY372" s="14" t="s">
        <v>139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4" t="s">
        <v>81</v>
      </c>
      <c r="BK372" s="229">
        <f>ROUND(I372*H372,2)</f>
        <v>0</v>
      </c>
      <c r="BL372" s="14" t="s">
        <v>173</v>
      </c>
      <c r="BM372" s="228" t="s">
        <v>554</v>
      </c>
    </row>
    <row r="373" s="2" customFormat="1">
      <c r="A373" s="35"/>
      <c r="B373" s="36"/>
      <c r="C373" s="37"/>
      <c r="D373" s="230" t="s">
        <v>146</v>
      </c>
      <c r="E373" s="37"/>
      <c r="F373" s="231" t="s">
        <v>553</v>
      </c>
      <c r="G373" s="37"/>
      <c r="H373" s="37"/>
      <c r="I373" s="232"/>
      <c r="J373" s="37"/>
      <c r="K373" s="37"/>
      <c r="L373" s="41"/>
      <c r="M373" s="233"/>
      <c r="N373" s="234"/>
      <c r="O373" s="88"/>
      <c r="P373" s="88"/>
      <c r="Q373" s="88"/>
      <c r="R373" s="88"/>
      <c r="S373" s="88"/>
      <c r="T373" s="89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146</v>
      </c>
      <c r="AU373" s="14" t="s">
        <v>83</v>
      </c>
    </row>
    <row r="374" s="2" customFormat="1" ht="66.75" customHeight="1">
      <c r="A374" s="35"/>
      <c r="B374" s="36"/>
      <c r="C374" s="235" t="s">
        <v>354</v>
      </c>
      <c r="D374" s="235" t="s">
        <v>175</v>
      </c>
      <c r="E374" s="236" t="s">
        <v>555</v>
      </c>
      <c r="F374" s="237" t="s">
        <v>556</v>
      </c>
      <c r="G374" s="238" t="s">
        <v>476</v>
      </c>
      <c r="H374" s="239">
        <v>1</v>
      </c>
      <c r="I374" s="240"/>
      <c r="J374" s="241">
        <f>ROUND(I374*H374,2)</f>
        <v>0</v>
      </c>
      <c r="K374" s="242"/>
      <c r="L374" s="243"/>
      <c r="M374" s="244" t="s">
        <v>1</v>
      </c>
      <c r="N374" s="245" t="s">
        <v>38</v>
      </c>
      <c r="O374" s="88"/>
      <c r="P374" s="226">
        <f>O374*H374</f>
        <v>0</v>
      </c>
      <c r="Q374" s="226">
        <v>0</v>
      </c>
      <c r="R374" s="226">
        <f>Q374*H374</f>
        <v>0</v>
      </c>
      <c r="S374" s="226">
        <v>0</v>
      </c>
      <c r="T374" s="22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8" t="s">
        <v>203</v>
      </c>
      <c r="AT374" s="228" t="s">
        <v>175</v>
      </c>
      <c r="AU374" s="228" t="s">
        <v>83</v>
      </c>
      <c r="AY374" s="14" t="s">
        <v>139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4" t="s">
        <v>81</v>
      </c>
      <c r="BK374" s="229">
        <f>ROUND(I374*H374,2)</f>
        <v>0</v>
      </c>
      <c r="BL374" s="14" t="s">
        <v>173</v>
      </c>
      <c r="BM374" s="228" t="s">
        <v>557</v>
      </c>
    </row>
    <row r="375" s="2" customFormat="1">
      <c r="A375" s="35"/>
      <c r="B375" s="36"/>
      <c r="C375" s="37"/>
      <c r="D375" s="230" t="s">
        <v>146</v>
      </c>
      <c r="E375" s="37"/>
      <c r="F375" s="231" t="s">
        <v>556</v>
      </c>
      <c r="G375" s="37"/>
      <c r="H375" s="37"/>
      <c r="I375" s="232"/>
      <c r="J375" s="37"/>
      <c r="K375" s="37"/>
      <c r="L375" s="41"/>
      <c r="M375" s="233"/>
      <c r="N375" s="234"/>
      <c r="O375" s="88"/>
      <c r="P375" s="88"/>
      <c r="Q375" s="88"/>
      <c r="R375" s="88"/>
      <c r="S375" s="88"/>
      <c r="T375" s="89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146</v>
      </c>
      <c r="AU375" s="14" t="s">
        <v>83</v>
      </c>
    </row>
    <row r="376" s="2" customFormat="1" ht="66.75" customHeight="1">
      <c r="A376" s="35"/>
      <c r="B376" s="36"/>
      <c r="C376" s="235" t="s">
        <v>558</v>
      </c>
      <c r="D376" s="235" t="s">
        <v>175</v>
      </c>
      <c r="E376" s="236" t="s">
        <v>559</v>
      </c>
      <c r="F376" s="237" t="s">
        <v>560</v>
      </c>
      <c r="G376" s="238" t="s">
        <v>476</v>
      </c>
      <c r="H376" s="239">
        <v>2</v>
      </c>
      <c r="I376" s="240"/>
      <c r="J376" s="241">
        <f>ROUND(I376*H376,2)</f>
        <v>0</v>
      </c>
      <c r="K376" s="242"/>
      <c r="L376" s="243"/>
      <c r="M376" s="244" t="s">
        <v>1</v>
      </c>
      <c r="N376" s="245" t="s">
        <v>38</v>
      </c>
      <c r="O376" s="88"/>
      <c r="P376" s="226">
        <f>O376*H376</f>
        <v>0</v>
      </c>
      <c r="Q376" s="226">
        <v>0</v>
      </c>
      <c r="R376" s="226">
        <f>Q376*H376</f>
        <v>0</v>
      </c>
      <c r="S376" s="226">
        <v>0</v>
      </c>
      <c r="T376" s="22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8" t="s">
        <v>203</v>
      </c>
      <c r="AT376" s="228" t="s">
        <v>175</v>
      </c>
      <c r="AU376" s="228" t="s">
        <v>83</v>
      </c>
      <c r="AY376" s="14" t="s">
        <v>139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4" t="s">
        <v>81</v>
      </c>
      <c r="BK376" s="229">
        <f>ROUND(I376*H376,2)</f>
        <v>0</v>
      </c>
      <c r="BL376" s="14" t="s">
        <v>173</v>
      </c>
      <c r="BM376" s="228" t="s">
        <v>561</v>
      </c>
    </row>
    <row r="377" s="2" customFormat="1">
      <c r="A377" s="35"/>
      <c r="B377" s="36"/>
      <c r="C377" s="37"/>
      <c r="D377" s="230" t="s">
        <v>146</v>
      </c>
      <c r="E377" s="37"/>
      <c r="F377" s="231" t="s">
        <v>560</v>
      </c>
      <c r="G377" s="37"/>
      <c r="H377" s="37"/>
      <c r="I377" s="232"/>
      <c r="J377" s="37"/>
      <c r="K377" s="37"/>
      <c r="L377" s="41"/>
      <c r="M377" s="233"/>
      <c r="N377" s="234"/>
      <c r="O377" s="88"/>
      <c r="P377" s="88"/>
      <c r="Q377" s="88"/>
      <c r="R377" s="88"/>
      <c r="S377" s="88"/>
      <c r="T377" s="89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146</v>
      </c>
      <c r="AU377" s="14" t="s">
        <v>83</v>
      </c>
    </row>
    <row r="378" s="2" customFormat="1" ht="66.75" customHeight="1">
      <c r="A378" s="35"/>
      <c r="B378" s="36"/>
      <c r="C378" s="235" t="s">
        <v>359</v>
      </c>
      <c r="D378" s="235" t="s">
        <v>175</v>
      </c>
      <c r="E378" s="236" t="s">
        <v>562</v>
      </c>
      <c r="F378" s="237" t="s">
        <v>563</v>
      </c>
      <c r="G378" s="238" t="s">
        <v>476</v>
      </c>
      <c r="H378" s="239">
        <v>1</v>
      </c>
      <c r="I378" s="240"/>
      <c r="J378" s="241">
        <f>ROUND(I378*H378,2)</f>
        <v>0</v>
      </c>
      <c r="K378" s="242"/>
      <c r="L378" s="243"/>
      <c r="M378" s="244" t="s">
        <v>1</v>
      </c>
      <c r="N378" s="245" t="s">
        <v>38</v>
      </c>
      <c r="O378" s="88"/>
      <c r="P378" s="226">
        <f>O378*H378</f>
        <v>0</v>
      </c>
      <c r="Q378" s="226">
        <v>0</v>
      </c>
      <c r="R378" s="226">
        <f>Q378*H378</f>
        <v>0</v>
      </c>
      <c r="S378" s="226">
        <v>0</v>
      </c>
      <c r="T378" s="227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8" t="s">
        <v>203</v>
      </c>
      <c r="AT378" s="228" t="s">
        <v>175</v>
      </c>
      <c r="AU378" s="228" t="s">
        <v>83</v>
      </c>
      <c r="AY378" s="14" t="s">
        <v>139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4" t="s">
        <v>81</v>
      </c>
      <c r="BK378" s="229">
        <f>ROUND(I378*H378,2)</f>
        <v>0</v>
      </c>
      <c r="BL378" s="14" t="s">
        <v>173</v>
      </c>
      <c r="BM378" s="228" t="s">
        <v>564</v>
      </c>
    </row>
    <row r="379" s="2" customFormat="1">
      <c r="A379" s="35"/>
      <c r="B379" s="36"/>
      <c r="C379" s="37"/>
      <c r="D379" s="230" t="s">
        <v>146</v>
      </c>
      <c r="E379" s="37"/>
      <c r="F379" s="231" t="s">
        <v>563</v>
      </c>
      <c r="G379" s="37"/>
      <c r="H379" s="37"/>
      <c r="I379" s="232"/>
      <c r="J379" s="37"/>
      <c r="K379" s="37"/>
      <c r="L379" s="41"/>
      <c r="M379" s="233"/>
      <c r="N379" s="234"/>
      <c r="O379" s="88"/>
      <c r="P379" s="88"/>
      <c r="Q379" s="88"/>
      <c r="R379" s="88"/>
      <c r="S379" s="88"/>
      <c r="T379" s="89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146</v>
      </c>
      <c r="AU379" s="14" t="s">
        <v>83</v>
      </c>
    </row>
    <row r="380" s="2" customFormat="1" ht="66.75" customHeight="1">
      <c r="A380" s="35"/>
      <c r="B380" s="36"/>
      <c r="C380" s="235" t="s">
        <v>565</v>
      </c>
      <c r="D380" s="235" t="s">
        <v>175</v>
      </c>
      <c r="E380" s="236" t="s">
        <v>566</v>
      </c>
      <c r="F380" s="237" t="s">
        <v>567</v>
      </c>
      <c r="G380" s="238" t="s">
        <v>476</v>
      </c>
      <c r="H380" s="239">
        <v>1</v>
      </c>
      <c r="I380" s="240"/>
      <c r="J380" s="241">
        <f>ROUND(I380*H380,2)</f>
        <v>0</v>
      </c>
      <c r="K380" s="242"/>
      <c r="L380" s="243"/>
      <c r="M380" s="244" t="s">
        <v>1</v>
      </c>
      <c r="N380" s="245" t="s">
        <v>38</v>
      </c>
      <c r="O380" s="88"/>
      <c r="P380" s="226">
        <f>O380*H380</f>
        <v>0</v>
      </c>
      <c r="Q380" s="226">
        <v>0</v>
      </c>
      <c r="R380" s="226">
        <f>Q380*H380</f>
        <v>0</v>
      </c>
      <c r="S380" s="226">
        <v>0</v>
      </c>
      <c r="T380" s="227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8" t="s">
        <v>203</v>
      </c>
      <c r="AT380" s="228" t="s">
        <v>175</v>
      </c>
      <c r="AU380" s="228" t="s">
        <v>83</v>
      </c>
      <c r="AY380" s="14" t="s">
        <v>139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4" t="s">
        <v>81</v>
      </c>
      <c r="BK380" s="229">
        <f>ROUND(I380*H380,2)</f>
        <v>0</v>
      </c>
      <c r="BL380" s="14" t="s">
        <v>173</v>
      </c>
      <c r="BM380" s="228" t="s">
        <v>568</v>
      </c>
    </row>
    <row r="381" s="2" customFormat="1">
      <c r="A381" s="35"/>
      <c r="B381" s="36"/>
      <c r="C381" s="37"/>
      <c r="D381" s="230" t="s">
        <v>146</v>
      </c>
      <c r="E381" s="37"/>
      <c r="F381" s="231" t="s">
        <v>567</v>
      </c>
      <c r="G381" s="37"/>
      <c r="H381" s="37"/>
      <c r="I381" s="232"/>
      <c r="J381" s="37"/>
      <c r="K381" s="37"/>
      <c r="L381" s="41"/>
      <c r="M381" s="233"/>
      <c r="N381" s="234"/>
      <c r="O381" s="88"/>
      <c r="P381" s="88"/>
      <c r="Q381" s="88"/>
      <c r="R381" s="88"/>
      <c r="S381" s="88"/>
      <c r="T381" s="89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146</v>
      </c>
      <c r="AU381" s="14" t="s">
        <v>83</v>
      </c>
    </row>
    <row r="382" s="2" customFormat="1" ht="66.75" customHeight="1">
      <c r="A382" s="35"/>
      <c r="B382" s="36"/>
      <c r="C382" s="235" t="s">
        <v>363</v>
      </c>
      <c r="D382" s="235" t="s">
        <v>175</v>
      </c>
      <c r="E382" s="236" t="s">
        <v>569</v>
      </c>
      <c r="F382" s="237" t="s">
        <v>570</v>
      </c>
      <c r="G382" s="238" t="s">
        <v>476</v>
      </c>
      <c r="H382" s="239">
        <v>2</v>
      </c>
      <c r="I382" s="240"/>
      <c r="J382" s="241">
        <f>ROUND(I382*H382,2)</f>
        <v>0</v>
      </c>
      <c r="K382" s="242"/>
      <c r="L382" s="243"/>
      <c r="M382" s="244" t="s">
        <v>1</v>
      </c>
      <c r="N382" s="245" t="s">
        <v>38</v>
      </c>
      <c r="O382" s="88"/>
      <c r="P382" s="226">
        <f>O382*H382</f>
        <v>0</v>
      </c>
      <c r="Q382" s="226">
        <v>0</v>
      </c>
      <c r="R382" s="226">
        <f>Q382*H382</f>
        <v>0</v>
      </c>
      <c r="S382" s="226">
        <v>0</v>
      </c>
      <c r="T382" s="227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8" t="s">
        <v>203</v>
      </c>
      <c r="AT382" s="228" t="s">
        <v>175</v>
      </c>
      <c r="AU382" s="228" t="s">
        <v>83</v>
      </c>
      <c r="AY382" s="14" t="s">
        <v>139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14" t="s">
        <v>81</v>
      </c>
      <c r="BK382" s="229">
        <f>ROUND(I382*H382,2)</f>
        <v>0</v>
      </c>
      <c r="BL382" s="14" t="s">
        <v>173</v>
      </c>
      <c r="BM382" s="228" t="s">
        <v>571</v>
      </c>
    </row>
    <row r="383" s="2" customFormat="1">
      <c r="A383" s="35"/>
      <c r="B383" s="36"/>
      <c r="C383" s="37"/>
      <c r="D383" s="230" t="s">
        <v>146</v>
      </c>
      <c r="E383" s="37"/>
      <c r="F383" s="231" t="s">
        <v>570</v>
      </c>
      <c r="G383" s="37"/>
      <c r="H383" s="37"/>
      <c r="I383" s="232"/>
      <c r="J383" s="37"/>
      <c r="K383" s="37"/>
      <c r="L383" s="41"/>
      <c r="M383" s="233"/>
      <c r="N383" s="234"/>
      <c r="O383" s="88"/>
      <c r="P383" s="88"/>
      <c r="Q383" s="88"/>
      <c r="R383" s="88"/>
      <c r="S383" s="88"/>
      <c r="T383" s="89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4" t="s">
        <v>146</v>
      </c>
      <c r="AU383" s="14" t="s">
        <v>83</v>
      </c>
    </row>
    <row r="384" s="2" customFormat="1" ht="66.75" customHeight="1">
      <c r="A384" s="35"/>
      <c r="B384" s="36"/>
      <c r="C384" s="235" t="s">
        <v>572</v>
      </c>
      <c r="D384" s="235" t="s">
        <v>175</v>
      </c>
      <c r="E384" s="236" t="s">
        <v>573</v>
      </c>
      <c r="F384" s="237" t="s">
        <v>574</v>
      </c>
      <c r="G384" s="238" t="s">
        <v>476</v>
      </c>
      <c r="H384" s="239">
        <v>1</v>
      </c>
      <c r="I384" s="240"/>
      <c r="J384" s="241">
        <f>ROUND(I384*H384,2)</f>
        <v>0</v>
      </c>
      <c r="K384" s="242"/>
      <c r="L384" s="243"/>
      <c r="M384" s="244" t="s">
        <v>1</v>
      </c>
      <c r="N384" s="245" t="s">
        <v>38</v>
      </c>
      <c r="O384" s="88"/>
      <c r="P384" s="226">
        <f>O384*H384</f>
        <v>0</v>
      </c>
      <c r="Q384" s="226">
        <v>0</v>
      </c>
      <c r="R384" s="226">
        <f>Q384*H384</f>
        <v>0</v>
      </c>
      <c r="S384" s="226">
        <v>0</v>
      </c>
      <c r="T384" s="227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8" t="s">
        <v>203</v>
      </c>
      <c r="AT384" s="228" t="s">
        <v>175</v>
      </c>
      <c r="AU384" s="228" t="s">
        <v>83</v>
      </c>
      <c r="AY384" s="14" t="s">
        <v>139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4" t="s">
        <v>81</v>
      </c>
      <c r="BK384" s="229">
        <f>ROUND(I384*H384,2)</f>
        <v>0</v>
      </c>
      <c r="BL384" s="14" t="s">
        <v>173</v>
      </c>
      <c r="BM384" s="228" t="s">
        <v>575</v>
      </c>
    </row>
    <row r="385" s="2" customFormat="1">
      <c r="A385" s="35"/>
      <c r="B385" s="36"/>
      <c r="C385" s="37"/>
      <c r="D385" s="230" t="s">
        <v>146</v>
      </c>
      <c r="E385" s="37"/>
      <c r="F385" s="231" t="s">
        <v>574</v>
      </c>
      <c r="G385" s="37"/>
      <c r="H385" s="37"/>
      <c r="I385" s="232"/>
      <c r="J385" s="37"/>
      <c r="K385" s="37"/>
      <c r="L385" s="41"/>
      <c r="M385" s="233"/>
      <c r="N385" s="234"/>
      <c r="O385" s="88"/>
      <c r="P385" s="88"/>
      <c r="Q385" s="88"/>
      <c r="R385" s="88"/>
      <c r="S385" s="88"/>
      <c r="T385" s="89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4" t="s">
        <v>146</v>
      </c>
      <c r="AU385" s="14" t="s">
        <v>83</v>
      </c>
    </row>
    <row r="386" s="2" customFormat="1" ht="66.75" customHeight="1">
      <c r="A386" s="35"/>
      <c r="B386" s="36"/>
      <c r="C386" s="235" t="s">
        <v>366</v>
      </c>
      <c r="D386" s="235" t="s">
        <v>175</v>
      </c>
      <c r="E386" s="236" t="s">
        <v>576</v>
      </c>
      <c r="F386" s="237" t="s">
        <v>577</v>
      </c>
      <c r="G386" s="238" t="s">
        <v>476</v>
      </c>
      <c r="H386" s="239">
        <v>2</v>
      </c>
      <c r="I386" s="240"/>
      <c r="J386" s="241">
        <f>ROUND(I386*H386,2)</f>
        <v>0</v>
      </c>
      <c r="K386" s="242"/>
      <c r="L386" s="243"/>
      <c r="M386" s="244" t="s">
        <v>1</v>
      </c>
      <c r="N386" s="245" t="s">
        <v>38</v>
      </c>
      <c r="O386" s="88"/>
      <c r="P386" s="226">
        <f>O386*H386</f>
        <v>0</v>
      </c>
      <c r="Q386" s="226">
        <v>0</v>
      </c>
      <c r="R386" s="226">
        <f>Q386*H386</f>
        <v>0</v>
      </c>
      <c r="S386" s="226">
        <v>0</v>
      </c>
      <c r="T386" s="227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8" t="s">
        <v>203</v>
      </c>
      <c r="AT386" s="228" t="s">
        <v>175</v>
      </c>
      <c r="AU386" s="228" t="s">
        <v>83</v>
      </c>
      <c r="AY386" s="14" t="s">
        <v>139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4" t="s">
        <v>81</v>
      </c>
      <c r="BK386" s="229">
        <f>ROUND(I386*H386,2)</f>
        <v>0</v>
      </c>
      <c r="BL386" s="14" t="s">
        <v>173</v>
      </c>
      <c r="BM386" s="228" t="s">
        <v>578</v>
      </c>
    </row>
    <row r="387" s="2" customFormat="1">
      <c r="A387" s="35"/>
      <c r="B387" s="36"/>
      <c r="C387" s="37"/>
      <c r="D387" s="230" t="s">
        <v>146</v>
      </c>
      <c r="E387" s="37"/>
      <c r="F387" s="231" t="s">
        <v>577</v>
      </c>
      <c r="G387" s="37"/>
      <c r="H387" s="37"/>
      <c r="I387" s="232"/>
      <c r="J387" s="37"/>
      <c r="K387" s="37"/>
      <c r="L387" s="41"/>
      <c r="M387" s="233"/>
      <c r="N387" s="234"/>
      <c r="O387" s="88"/>
      <c r="P387" s="88"/>
      <c r="Q387" s="88"/>
      <c r="R387" s="88"/>
      <c r="S387" s="88"/>
      <c r="T387" s="89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4" t="s">
        <v>146</v>
      </c>
      <c r="AU387" s="14" t="s">
        <v>83</v>
      </c>
    </row>
    <row r="388" s="2" customFormat="1" ht="33" customHeight="1">
      <c r="A388" s="35"/>
      <c r="B388" s="36"/>
      <c r="C388" s="216" t="s">
        <v>579</v>
      </c>
      <c r="D388" s="216" t="s">
        <v>141</v>
      </c>
      <c r="E388" s="217" t="s">
        <v>580</v>
      </c>
      <c r="F388" s="218" t="s">
        <v>581</v>
      </c>
      <c r="G388" s="219" t="s">
        <v>326</v>
      </c>
      <c r="H388" s="220">
        <v>2</v>
      </c>
      <c r="I388" s="221"/>
      <c r="J388" s="222">
        <f>ROUND(I388*H388,2)</f>
        <v>0</v>
      </c>
      <c r="K388" s="223"/>
      <c r="L388" s="41"/>
      <c r="M388" s="224" t="s">
        <v>1</v>
      </c>
      <c r="N388" s="225" t="s">
        <v>38</v>
      </c>
      <c r="O388" s="88"/>
      <c r="P388" s="226">
        <f>O388*H388</f>
        <v>0</v>
      </c>
      <c r="Q388" s="226">
        <v>0</v>
      </c>
      <c r="R388" s="226">
        <f>Q388*H388</f>
        <v>0</v>
      </c>
      <c r="S388" s="226">
        <v>0</v>
      </c>
      <c r="T388" s="227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8" t="s">
        <v>173</v>
      </c>
      <c r="AT388" s="228" t="s">
        <v>141</v>
      </c>
      <c r="AU388" s="228" t="s">
        <v>83</v>
      </c>
      <c r="AY388" s="14" t="s">
        <v>139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4" t="s">
        <v>81</v>
      </c>
      <c r="BK388" s="229">
        <f>ROUND(I388*H388,2)</f>
        <v>0</v>
      </c>
      <c r="BL388" s="14" t="s">
        <v>173</v>
      </c>
      <c r="BM388" s="228" t="s">
        <v>582</v>
      </c>
    </row>
    <row r="389" s="2" customFormat="1">
      <c r="A389" s="35"/>
      <c r="B389" s="36"/>
      <c r="C389" s="37"/>
      <c r="D389" s="230" t="s">
        <v>146</v>
      </c>
      <c r="E389" s="37"/>
      <c r="F389" s="231" t="s">
        <v>581</v>
      </c>
      <c r="G389" s="37"/>
      <c r="H389" s="37"/>
      <c r="I389" s="232"/>
      <c r="J389" s="37"/>
      <c r="K389" s="37"/>
      <c r="L389" s="41"/>
      <c r="M389" s="233"/>
      <c r="N389" s="234"/>
      <c r="O389" s="88"/>
      <c r="P389" s="88"/>
      <c r="Q389" s="88"/>
      <c r="R389" s="88"/>
      <c r="S389" s="88"/>
      <c r="T389" s="89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4" t="s">
        <v>146</v>
      </c>
      <c r="AU389" s="14" t="s">
        <v>83</v>
      </c>
    </row>
    <row r="390" s="2" customFormat="1" ht="21.75" customHeight="1">
      <c r="A390" s="35"/>
      <c r="B390" s="36"/>
      <c r="C390" s="216" t="s">
        <v>370</v>
      </c>
      <c r="D390" s="216" t="s">
        <v>141</v>
      </c>
      <c r="E390" s="217" t="s">
        <v>583</v>
      </c>
      <c r="F390" s="218" t="s">
        <v>584</v>
      </c>
      <c r="G390" s="219" t="s">
        <v>326</v>
      </c>
      <c r="H390" s="220">
        <v>4</v>
      </c>
      <c r="I390" s="221"/>
      <c r="J390" s="222">
        <f>ROUND(I390*H390,2)</f>
        <v>0</v>
      </c>
      <c r="K390" s="223"/>
      <c r="L390" s="41"/>
      <c r="M390" s="224" t="s">
        <v>1</v>
      </c>
      <c r="N390" s="225" t="s">
        <v>38</v>
      </c>
      <c r="O390" s="88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7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8" t="s">
        <v>173</v>
      </c>
      <c r="AT390" s="228" t="s">
        <v>141</v>
      </c>
      <c r="AU390" s="228" t="s">
        <v>83</v>
      </c>
      <c r="AY390" s="14" t="s">
        <v>139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14" t="s">
        <v>81</v>
      </c>
      <c r="BK390" s="229">
        <f>ROUND(I390*H390,2)</f>
        <v>0</v>
      </c>
      <c r="BL390" s="14" t="s">
        <v>173</v>
      </c>
      <c r="BM390" s="228" t="s">
        <v>585</v>
      </c>
    </row>
    <row r="391" s="2" customFormat="1">
      <c r="A391" s="35"/>
      <c r="B391" s="36"/>
      <c r="C391" s="37"/>
      <c r="D391" s="230" t="s">
        <v>146</v>
      </c>
      <c r="E391" s="37"/>
      <c r="F391" s="231" t="s">
        <v>584</v>
      </c>
      <c r="G391" s="37"/>
      <c r="H391" s="37"/>
      <c r="I391" s="232"/>
      <c r="J391" s="37"/>
      <c r="K391" s="37"/>
      <c r="L391" s="41"/>
      <c r="M391" s="233"/>
      <c r="N391" s="234"/>
      <c r="O391" s="88"/>
      <c r="P391" s="88"/>
      <c r="Q391" s="88"/>
      <c r="R391" s="88"/>
      <c r="S391" s="88"/>
      <c r="T391" s="89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4" t="s">
        <v>146</v>
      </c>
      <c r="AU391" s="14" t="s">
        <v>83</v>
      </c>
    </row>
    <row r="392" s="2" customFormat="1" ht="44.25" customHeight="1">
      <c r="A392" s="35"/>
      <c r="B392" s="36"/>
      <c r="C392" s="235" t="s">
        <v>586</v>
      </c>
      <c r="D392" s="235" t="s">
        <v>175</v>
      </c>
      <c r="E392" s="236" t="s">
        <v>587</v>
      </c>
      <c r="F392" s="237" t="s">
        <v>588</v>
      </c>
      <c r="G392" s="238" t="s">
        <v>326</v>
      </c>
      <c r="H392" s="239">
        <v>2</v>
      </c>
      <c r="I392" s="240"/>
      <c r="J392" s="241">
        <f>ROUND(I392*H392,2)</f>
        <v>0</v>
      </c>
      <c r="K392" s="242"/>
      <c r="L392" s="243"/>
      <c r="M392" s="244" t="s">
        <v>1</v>
      </c>
      <c r="N392" s="245" t="s">
        <v>38</v>
      </c>
      <c r="O392" s="88"/>
      <c r="P392" s="226">
        <f>O392*H392</f>
        <v>0</v>
      </c>
      <c r="Q392" s="226">
        <v>0</v>
      </c>
      <c r="R392" s="226">
        <f>Q392*H392</f>
        <v>0</v>
      </c>
      <c r="S392" s="226">
        <v>0</v>
      </c>
      <c r="T392" s="227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8" t="s">
        <v>203</v>
      </c>
      <c r="AT392" s="228" t="s">
        <v>175</v>
      </c>
      <c r="AU392" s="228" t="s">
        <v>83</v>
      </c>
      <c r="AY392" s="14" t="s">
        <v>139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4" t="s">
        <v>81</v>
      </c>
      <c r="BK392" s="229">
        <f>ROUND(I392*H392,2)</f>
        <v>0</v>
      </c>
      <c r="BL392" s="14" t="s">
        <v>173</v>
      </c>
      <c r="BM392" s="228" t="s">
        <v>589</v>
      </c>
    </row>
    <row r="393" s="2" customFormat="1">
      <c r="A393" s="35"/>
      <c r="B393" s="36"/>
      <c r="C393" s="37"/>
      <c r="D393" s="230" t="s">
        <v>146</v>
      </c>
      <c r="E393" s="37"/>
      <c r="F393" s="231" t="s">
        <v>588</v>
      </c>
      <c r="G393" s="37"/>
      <c r="H393" s="37"/>
      <c r="I393" s="232"/>
      <c r="J393" s="37"/>
      <c r="K393" s="37"/>
      <c r="L393" s="41"/>
      <c r="M393" s="233"/>
      <c r="N393" s="234"/>
      <c r="O393" s="88"/>
      <c r="P393" s="88"/>
      <c r="Q393" s="88"/>
      <c r="R393" s="88"/>
      <c r="S393" s="88"/>
      <c r="T393" s="89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4" t="s">
        <v>146</v>
      </c>
      <c r="AU393" s="14" t="s">
        <v>83</v>
      </c>
    </row>
    <row r="394" s="2" customFormat="1" ht="33" customHeight="1">
      <c r="A394" s="35"/>
      <c r="B394" s="36"/>
      <c r="C394" s="235" t="s">
        <v>373</v>
      </c>
      <c r="D394" s="235" t="s">
        <v>175</v>
      </c>
      <c r="E394" s="236" t="s">
        <v>590</v>
      </c>
      <c r="F394" s="237" t="s">
        <v>591</v>
      </c>
      <c r="G394" s="238" t="s">
        <v>326</v>
      </c>
      <c r="H394" s="239">
        <v>1</v>
      </c>
      <c r="I394" s="240"/>
      <c r="J394" s="241">
        <f>ROUND(I394*H394,2)</f>
        <v>0</v>
      </c>
      <c r="K394" s="242"/>
      <c r="L394" s="243"/>
      <c r="M394" s="244" t="s">
        <v>1</v>
      </c>
      <c r="N394" s="245" t="s">
        <v>38</v>
      </c>
      <c r="O394" s="88"/>
      <c r="P394" s="226">
        <f>O394*H394</f>
        <v>0</v>
      </c>
      <c r="Q394" s="226">
        <v>0</v>
      </c>
      <c r="R394" s="226">
        <f>Q394*H394</f>
        <v>0</v>
      </c>
      <c r="S394" s="226">
        <v>0</v>
      </c>
      <c r="T394" s="227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8" t="s">
        <v>203</v>
      </c>
      <c r="AT394" s="228" t="s">
        <v>175</v>
      </c>
      <c r="AU394" s="228" t="s">
        <v>83</v>
      </c>
      <c r="AY394" s="14" t="s">
        <v>139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14" t="s">
        <v>81</v>
      </c>
      <c r="BK394" s="229">
        <f>ROUND(I394*H394,2)</f>
        <v>0</v>
      </c>
      <c r="BL394" s="14" t="s">
        <v>173</v>
      </c>
      <c r="BM394" s="228" t="s">
        <v>592</v>
      </c>
    </row>
    <row r="395" s="2" customFormat="1">
      <c r="A395" s="35"/>
      <c r="B395" s="36"/>
      <c r="C395" s="37"/>
      <c r="D395" s="230" t="s">
        <v>146</v>
      </c>
      <c r="E395" s="37"/>
      <c r="F395" s="231" t="s">
        <v>591</v>
      </c>
      <c r="G395" s="37"/>
      <c r="H395" s="37"/>
      <c r="I395" s="232"/>
      <c r="J395" s="37"/>
      <c r="K395" s="37"/>
      <c r="L395" s="41"/>
      <c r="M395" s="233"/>
      <c r="N395" s="234"/>
      <c r="O395" s="88"/>
      <c r="P395" s="88"/>
      <c r="Q395" s="88"/>
      <c r="R395" s="88"/>
      <c r="S395" s="88"/>
      <c r="T395" s="89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4" t="s">
        <v>146</v>
      </c>
      <c r="AU395" s="14" t="s">
        <v>83</v>
      </c>
    </row>
    <row r="396" s="2" customFormat="1" ht="33" customHeight="1">
      <c r="A396" s="35"/>
      <c r="B396" s="36"/>
      <c r="C396" s="216" t="s">
        <v>593</v>
      </c>
      <c r="D396" s="216" t="s">
        <v>141</v>
      </c>
      <c r="E396" s="217" t="s">
        <v>594</v>
      </c>
      <c r="F396" s="218" t="s">
        <v>595</v>
      </c>
      <c r="G396" s="219" t="s">
        <v>326</v>
      </c>
      <c r="H396" s="220">
        <v>2</v>
      </c>
      <c r="I396" s="221"/>
      <c r="J396" s="222">
        <f>ROUND(I396*H396,2)</f>
        <v>0</v>
      </c>
      <c r="K396" s="223"/>
      <c r="L396" s="41"/>
      <c r="M396" s="224" t="s">
        <v>1</v>
      </c>
      <c r="N396" s="225" t="s">
        <v>38</v>
      </c>
      <c r="O396" s="88"/>
      <c r="P396" s="226">
        <f>O396*H396</f>
        <v>0</v>
      </c>
      <c r="Q396" s="226">
        <v>0</v>
      </c>
      <c r="R396" s="226">
        <f>Q396*H396</f>
        <v>0</v>
      </c>
      <c r="S396" s="226">
        <v>0</v>
      </c>
      <c r="T396" s="227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8" t="s">
        <v>173</v>
      </c>
      <c r="AT396" s="228" t="s">
        <v>141</v>
      </c>
      <c r="AU396" s="228" t="s">
        <v>83</v>
      </c>
      <c r="AY396" s="14" t="s">
        <v>139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4" t="s">
        <v>81</v>
      </c>
      <c r="BK396" s="229">
        <f>ROUND(I396*H396,2)</f>
        <v>0</v>
      </c>
      <c r="BL396" s="14" t="s">
        <v>173</v>
      </c>
      <c r="BM396" s="228" t="s">
        <v>596</v>
      </c>
    </row>
    <row r="397" s="2" customFormat="1">
      <c r="A397" s="35"/>
      <c r="B397" s="36"/>
      <c r="C397" s="37"/>
      <c r="D397" s="230" t="s">
        <v>146</v>
      </c>
      <c r="E397" s="37"/>
      <c r="F397" s="231" t="s">
        <v>595</v>
      </c>
      <c r="G397" s="37"/>
      <c r="H397" s="37"/>
      <c r="I397" s="232"/>
      <c r="J397" s="37"/>
      <c r="K397" s="37"/>
      <c r="L397" s="41"/>
      <c r="M397" s="233"/>
      <c r="N397" s="234"/>
      <c r="O397" s="88"/>
      <c r="P397" s="88"/>
      <c r="Q397" s="88"/>
      <c r="R397" s="88"/>
      <c r="S397" s="88"/>
      <c r="T397" s="89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4" t="s">
        <v>146</v>
      </c>
      <c r="AU397" s="14" t="s">
        <v>83</v>
      </c>
    </row>
    <row r="398" s="2" customFormat="1" ht="33" customHeight="1">
      <c r="A398" s="35"/>
      <c r="B398" s="36"/>
      <c r="C398" s="235" t="s">
        <v>377</v>
      </c>
      <c r="D398" s="235" t="s">
        <v>175</v>
      </c>
      <c r="E398" s="236" t="s">
        <v>597</v>
      </c>
      <c r="F398" s="237" t="s">
        <v>598</v>
      </c>
      <c r="G398" s="238" t="s">
        <v>326</v>
      </c>
      <c r="H398" s="239">
        <v>1</v>
      </c>
      <c r="I398" s="240"/>
      <c r="J398" s="241">
        <f>ROUND(I398*H398,2)</f>
        <v>0</v>
      </c>
      <c r="K398" s="242"/>
      <c r="L398" s="243"/>
      <c r="M398" s="244" t="s">
        <v>1</v>
      </c>
      <c r="N398" s="245" t="s">
        <v>38</v>
      </c>
      <c r="O398" s="88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8" t="s">
        <v>203</v>
      </c>
      <c r="AT398" s="228" t="s">
        <v>175</v>
      </c>
      <c r="AU398" s="228" t="s">
        <v>83</v>
      </c>
      <c r="AY398" s="14" t="s">
        <v>139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4" t="s">
        <v>81</v>
      </c>
      <c r="BK398" s="229">
        <f>ROUND(I398*H398,2)</f>
        <v>0</v>
      </c>
      <c r="BL398" s="14" t="s">
        <v>173</v>
      </c>
      <c r="BM398" s="228" t="s">
        <v>599</v>
      </c>
    </row>
    <row r="399" s="2" customFormat="1">
      <c r="A399" s="35"/>
      <c r="B399" s="36"/>
      <c r="C399" s="37"/>
      <c r="D399" s="230" t="s">
        <v>146</v>
      </c>
      <c r="E399" s="37"/>
      <c r="F399" s="231" t="s">
        <v>598</v>
      </c>
      <c r="G399" s="37"/>
      <c r="H399" s="37"/>
      <c r="I399" s="232"/>
      <c r="J399" s="37"/>
      <c r="K399" s="37"/>
      <c r="L399" s="41"/>
      <c r="M399" s="233"/>
      <c r="N399" s="234"/>
      <c r="O399" s="88"/>
      <c r="P399" s="88"/>
      <c r="Q399" s="88"/>
      <c r="R399" s="88"/>
      <c r="S399" s="88"/>
      <c r="T399" s="89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4" t="s">
        <v>146</v>
      </c>
      <c r="AU399" s="14" t="s">
        <v>83</v>
      </c>
    </row>
    <row r="400" s="2" customFormat="1" ht="21.75" customHeight="1">
      <c r="A400" s="35"/>
      <c r="B400" s="36"/>
      <c r="C400" s="216" t="s">
        <v>600</v>
      </c>
      <c r="D400" s="216" t="s">
        <v>141</v>
      </c>
      <c r="E400" s="217" t="s">
        <v>601</v>
      </c>
      <c r="F400" s="218" t="s">
        <v>602</v>
      </c>
      <c r="G400" s="219" t="s">
        <v>319</v>
      </c>
      <c r="H400" s="246"/>
      <c r="I400" s="221"/>
      <c r="J400" s="222">
        <f>ROUND(I400*H400,2)</f>
        <v>0</v>
      </c>
      <c r="K400" s="223"/>
      <c r="L400" s="41"/>
      <c r="M400" s="224" t="s">
        <v>1</v>
      </c>
      <c r="N400" s="225" t="s">
        <v>38</v>
      </c>
      <c r="O400" s="88"/>
      <c r="P400" s="226">
        <f>O400*H400</f>
        <v>0</v>
      </c>
      <c r="Q400" s="226">
        <v>0</v>
      </c>
      <c r="R400" s="226">
        <f>Q400*H400</f>
        <v>0</v>
      </c>
      <c r="S400" s="226">
        <v>0</v>
      </c>
      <c r="T400" s="227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8" t="s">
        <v>173</v>
      </c>
      <c r="AT400" s="228" t="s">
        <v>141</v>
      </c>
      <c r="AU400" s="228" t="s">
        <v>83</v>
      </c>
      <c r="AY400" s="14" t="s">
        <v>139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4" t="s">
        <v>81</v>
      </c>
      <c r="BK400" s="229">
        <f>ROUND(I400*H400,2)</f>
        <v>0</v>
      </c>
      <c r="BL400" s="14" t="s">
        <v>173</v>
      </c>
      <c r="BM400" s="228" t="s">
        <v>603</v>
      </c>
    </row>
    <row r="401" s="2" customFormat="1">
      <c r="A401" s="35"/>
      <c r="B401" s="36"/>
      <c r="C401" s="37"/>
      <c r="D401" s="230" t="s">
        <v>146</v>
      </c>
      <c r="E401" s="37"/>
      <c r="F401" s="231" t="s">
        <v>602</v>
      </c>
      <c r="G401" s="37"/>
      <c r="H401" s="37"/>
      <c r="I401" s="232"/>
      <c r="J401" s="37"/>
      <c r="K401" s="37"/>
      <c r="L401" s="41"/>
      <c r="M401" s="233"/>
      <c r="N401" s="234"/>
      <c r="O401" s="88"/>
      <c r="P401" s="88"/>
      <c r="Q401" s="88"/>
      <c r="R401" s="88"/>
      <c r="S401" s="88"/>
      <c r="T401" s="89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4" t="s">
        <v>146</v>
      </c>
      <c r="AU401" s="14" t="s">
        <v>83</v>
      </c>
    </row>
    <row r="402" s="12" customFormat="1" ht="22.8" customHeight="1">
      <c r="A402" s="12"/>
      <c r="B402" s="200"/>
      <c r="C402" s="201"/>
      <c r="D402" s="202" t="s">
        <v>72</v>
      </c>
      <c r="E402" s="214" t="s">
        <v>604</v>
      </c>
      <c r="F402" s="214" t="s">
        <v>605</v>
      </c>
      <c r="G402" s="201"/>
      <c r="H402" s="201"/>
      <c r="I402" s="204"/>
      <c r="J402" s="215">
        <f>BK402</f>
        <v>0</v>
      </c>
      <c r="K402" s="201"/>
      <c r="L402" s="206"/>
      <c r="M402" s="207"/>
      <c r="N402" s="208"/>
      <c r="O402" s="208"/>
      <c r="P402" s="209">
        <f>SUM(P403:P436)</f>
        <v>0</v>
      </c>
      <c r="Q402" s="208"/>
      <c r="R402" s="209">
        <f>SUM(R403:R436)</f>
        <v>0</v>
      </c>
      <c r="S402" s="208"/>
      <c r="T402" s="210">
        <f>SUM(T403:T436)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1" t="s">
        <v>83</v>
      </c>
      <c r="AT402" s="212" t="s">
        <v>72</v>
      </c>
      <c r="AU402" s="212" t="s">
        <v>81</v>
      </c>
      <c r="AY402" s="211" t="s">
        <v>139</v>
      </c>
      <c r="BK402" s="213">
        <f>SUM(BK403:BK436)</f>
        <v>0</v>
      </c>
    </row>
    <row r="403" s="2" customFormat="1" ht="16.5" customHeight="1">
      <c r="A403" s="35"/>
      <c r="B403" s="36"/>
      <c r="C403" s="216" t="s">
        <v>382</v>
      </c>
      <c r="D403" s="216" t="s">
        <v>141</v>
      </c>
      <c r="E403" s="217" t="s">
        <v>606</v>
      </c>
      <c r="F403" s="218" t="s">
        <v>607</v>
      </c>
      <c r="G403" s="219" t="s">
        <v>211</v>
      </c>
      <c r="H403" s="220">
        <v>4</v>
      </c>
      <c r="I403" s="221"/>
      <c r="J403" s="222">
        <f>ROUND(I403*H403,2)</f>
        <v>0</v>
      </c>
      <c r="K403" s="223"/>
      <c r="L403" s="41"/>
      <c r="M403" s="224" t="s">
        <v>1</v>
      </c>
      <c r="N403" s="225" t="s">
        <v>38</v>
      </c>
      <c r="O403" s="88"/>
      <c r="P403" s="226">
        <f>O403*H403</f>
        <v>0</v>
      </c>
      <c r="Q403" s="226">
        <v>0</v>
      </c>
      <c r="R403" s="226">
        <f>Q403*H403</f>
        <v>0</v>
      </c>
      <c r="S403" s="226">
        <v>0</v>
      </c>
      <c r="T403" s="227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28" t="s">
        <v>173</v>
      </c>
      <c r="AT403" s="228" t="s">
        <v>141</v>
      </c>
      <c r="AU403" s="228" t="s">
        <v>83</v>
      </c>
      <c r="AY403" s="14" t="s">
        <v>139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4" t="s">
        <v>81</v>
      </c>
      <c r="BK403" s="229">
        <f>ROUND(I403*H403,2)</f>
        <v>0</v>
      </c>
      <c r="BL403" s="14" t="s">
        <v>173</v>
      </c>
      <c r="BM403" s="228" t="s">
        <v>608</v>
      </c>
    </row>
    <row r="404" s="2" customFormat="1">
      <c r="A404" s="35"/>
      <c r="B404" s="36"/>
      <c r="C404" s="37"/>
      <c r="D404" s="230" t="s">
        <v>146</v>
      </c>
      <c r="E404" s="37"/>
      <c r="F404" s="231" t="s">
        <v>607</v>
      </c>
      <c r="G404" s="37"/>
      <c r="H404" s="37"/>
      <c r="I404" s="232"/>
      <c r="J404" s="37"/>
      <c r="K404" s="37"/>
      <c r="L404" s="41"/>
      <c r="M404" s="233"/>
      <c r="N404" s="234"/>
      <c r="O404" s="88"/>
      <c r="P404" s="88"/>
      <c r="Q404" s="88"/>
      <c r="R404" s="88"/>
      <c r="S404" s="88"/>
      <c r="T404" s="89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4" t="s">
        <v>146</v>
      </c>
      <c r="AU404" s="14" t="s">
        <v>83</v>
      </c>
    </row>
    <row r="405" s="2" customFormat="1" ht="21.75" customHeight="1">
      <c r="A405" s="35"/>
      <c r="B405" s="36"/>
      <c r="C405" s="235" t="s">
        <v>609</v>
      </c>
      <c r="D405" s="235" t="s">
        <v>175</v>
      </c>
      <c r="E405" s="236" t="s">
        <v>610</v>
      </c>
      <c r="F405" s="237" t="s">
        <v>611</v>
      </c>
      <c r="G405" s="238" t="s">
        <v>164</v>
      </c>
      <c r="H405" s="239">
        <v>5.2800000000000002</v>
      </c>
      <c r="I405" s="240"/>
      <c r="J405" s="241">
        <f>ROUND(I405*H405,2)</f>
        <v>0</v>
      </c>
      <c r="K405" s="242"/>
      <c r="L405" s="243"/>
      <c r="M405" s="244" t="s">
        <v>1</v>
      </c>
      <c r="N405" s="245" t="s">
        <v>38</v>
      </c>
      <c r="O405" s="88"/>
      <c r="P405" s="226">
        <f>O405*H405</f>
        <v>0</v>
      </c>
      <c r="Q405" s="226">
        <v>0</v>
      </c>
      <c r="R405" s="226">
        <f>Q405*H405</f>
        <v>0</v>
      </c>
      <c r="S405" s="226">
        <v>0</v>
      </c>
      <c r="T405" s="227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8" t="s">
        <v>203</v>
      </c>
      <c r="AT405" s="228" t="s">
        <v>175</v>
      </c>
      <c r="AU405" s="228" t="s">
        <v>83</v>
      </c>
      <c r="AY405" s="14" t="s">
        <v>139</v>
      </c>
      <c r="BE405" s="229">
        <f>IF(N405="základní",J405,0)</f>
        <v>0</v>
      </c>
      <c r="BF405" s="229">
        <f>IF(N405="snížená",J405,0)</f>
        <v>0</v>
      </c>
      <c r="BG405" s="229">
        <f>IF(N405="zákl. přenesená",J405,0)</f>
        <v>0</v>
      </c>
      <c r="BH405" s="229">
        <f>IF(N405="sníž. přenesená",J405,0)</f>
        <v>0</v>
      </c>
      <c r="BI405" s="229">
        <f>IF(N405="nulová",J405,0)</f>
        <v>0</v>
      </c>
      <c r="BJ405" s="14" t="s">
        <v>81</v>
      </c>
      <c r="BK405" s="229">
        <f>ROUND(I405*H405,2)</f>
        <v>0</v>
      </c>
      <c r="BL405" s="14" t="s">
        <v>173</v>
      </c>
      <c r="BM405" s="228" t="s">
        <v>612</v>
      </c>
    </row>
    <row r="406" s="2" customFormat="1">
      <c r="A406" s="35"/>
      <c r="B406" s="36"/>
      <c r="C406" s="37"/>
      <c r="D406" s="230" t="s">
        <v>146</v>
      </c>
      <c r="E406" s="37"/>
      <c r="F406" s="231" t="s">
        <v>611</v>
      </c>
      <c r="G406" s="37"/>
      <c r="H406" s="37"/>
      <c r="I406" s="232"/>
      <c r="J406" s="37"/>
      <c r="K406" s="37"/>
      <c r="L406" s="41"/>
      <c r="M406" s="233"/>
      <c r="N406" s="234"/>
      <c r="O406" s="88"/>
      <c r="P406" s="88"/>
      <c r="Q406" s="88"/>
      <c r="R406" s="88"/>
      <c r="S406" s="88"/>
      <c r="T406" s="89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4" t="s">
        <v>146</v>
      </c>
      <c r="AU406" s="14" t="s">
        <v>83</v>
      </c>
    </row>
    <row r="407" s="2" customFormat="1" ht="16.5" customHeight="1">
      <c r="A407" s="35"/>
      <c r="B407" s="36"/>
      <c r="C407" s="216" t="s">
        <v>386</v>
      </c>
      <c r="D407" s="216" t="s">
        <v>141</v>
      </c>
      <c r="E407" s="217" t="s">
        <v>613</v>
      </c>
      <c r="F407" s="218" t="s">
        <v>614</v>
      </c>
      <c r="G407" s="219" t="s">
        <v>211</v>
      </c>
      <c r="H407" s="220">
        <v>1</v>
      </c>
      <c r="I407" s="221"/>
      <c r="J407" s="222">
        <f>ROUND(I407*H407,2)</f>
        <v>0</v>
      </c>
      <c r="K407" s="223"/>
      <c r="L407" s="41"/>
      <c r="M407" s="224" t="s">
        <v>1</v>
      </c>
      <c r="N407" s="225" t="s">
        <v>38</v>
      </c>
      <c r="O407" s="88"/>
      <c r="P407" s="226">
        <f>O407*H407</f>
        <v>0</v>
      </c>
      <c r="Q407" s="226">
        <v>0</v>
      </c>
      <c r="R407" s="226">
        <f>Q407*H407</f>
        <v>0</v>
      </c>
      <c r="S407" s="226">
        <v>0</v>
      </c>
      <c r="T407" s="227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8" t="s">
        <v>173</v>
      </c>
      <c r="AT407" s="228" t="s">
        <v>141</v>
      </c>
      <c r="AU407" s="228" t="s">
        <v>83</v>
      </c>
      <c r="AY407" s="14" t="s">
        <v>139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14" t="s">
        <v>81</v>
      </c>
      <c r="BK407" s="229">
        <f>ROUND(I407*H407,2)</f>
        <v>0</v>
      </c>
      <c r="BL407" s="14" t="s">
        <v>173</v>
      </c>
      <c r="BM407" s="228" t="s">
        <v>615</v>
      </c>
    </row>
    <row r="408" s="2" customFormat="1">
      <c r="A408" s="35"/>
      <c r="B408" s="36"/>
      <c r="C408" s="37"/>
      <c r="D408" s="230" t="s">
        <v>146</v>
      </c>
      <c r="E408" s="37"/>
      <c r="F408" s="231" t="s">
        <v>614</v>
      </c>
      <c r="G408" s="37"/>
      <c r="H408" s="37"/>
      <c r="I408" s="232"/>
      <c r="J408" s="37"/>
      <c r="K408" s="37"/>
      <c r="L408" s="41"/>
      <c r="M408" s="233"/>
      <c r="N408" s="234"/>
      <c r="O408" s="88"/>
      <c r="P408" s="88"/>
      <c r="Q408" s="88"/>
      <c r="R408" s="88"/>
      <c r="S408" s="88"/>
      <c r="T408" s="89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4" t="s">
        <v>146</v>
      </c>
      <c r="AU408" s="14" t="s">
        <v>83</v>
      </c>
    </row>
    <row r="409" s="2" customFormat="1" ht="16.5" customHeight="1">
      <c r="A409" s="35"/>
      <c r="B409" s="36"/>
      <c r="C409" s="216" t="s">
        <v>616</v>
      </c>
      <c r="D409" s="216" t="s">
        <v>141</v>
      </c>
      <c r="E409" s="217" t="s">
        <v>617</v>
      </c>
      <c r="F409" s="218" t="s">
        <v>618</v>
      </c>
      <c r="G409" s="219" t="s">
        <v>164</v>
      </c>
      <c r="H409" s="220">
        <v>6.8449999999999998</v>
      </c>
      <c r="I409" s="221"/>
      <c r="J409" s="222">
        <f>ROUND(I409*H409,2)</f>
        <v>0</v>
      </c>
      <c r="K409" s="223"/>
      <c r="L409" s="41"/>
      <c r="M409" s="224" t="s">
        <v>1</v>
      </c>
      <c r="N409" s="225" t="s">
        <v>38</v>
      </c>
      <c r="O409" s="88"/>
      <c r="P409" s="226">
        <f>O409*H409</f>
        <v>0</v>
      </c>
      <c r="Q409" s="226">
        <v>0</v>
      </c>
      <c r="R409" s="226">
        <f>Q409*H409</f>
        <v>0</v>
      </c>
      <c r="S409" s="226">
        <v>0</v>
      </c>
      <c r="T409" s="227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28" t="s">
        <v>173</v>
      </c>
      <c r="AT409" s="228" t="s">
        <v>141</v>
      </c>
      <c r="AU409" s="228" t="s">
        <v>83</v>
      </c>
      <c r="AY409" s="14" t="s">
        <v>139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14" t="s">
        <v>81</v>
      </c>
      <c r="BK409" s="229">
        <f>ROUND(I409*H409,2)</f>
        <v>0</v>
      </c>
      <c r="BL409" s="14" t="s">
        <v>173</v>
      </c>
      <c r="BM409" s="228" t="s">
        <v>619</v>
      </c>
    </row>
    <row r="410" s="2" customFormat="1">
      <c r="A410" s="35"/>
      <c r="B410" s="36"/>
      <c r="C410" s="37"/>
      <c r="D410" s="230" t="s">
        <v>146</v>
      </c>
      <c r="E410" s="37"/>
      <c r="F410" s="231" t="s">
        <v>618</v>
      </c>
      <c r="G410" s="37"/>
      <c r="H410" s="37"/>
      <c r="I410" s="232"/>
      <c r="J410" s="37"/>
      <c r="K410" s="37"/>
      <c r="L410" s="41"/>
      <c r="M410" s="233"/>
      <c r="N410" s="234"/>
      <c r="O410" s="88"/>
      <c r="P410" s="88"/>
      <c r="Q410" s="88"/>
      <c r="R410" s="88"/>
      <c r="S410" s="88"/>
      <c r="T410" s="89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4" t="s">
        <v>146</v>
      </c>
      <c r="AU410" s="14" t="s">
        <v>83</v>
      </c>
    </row>
    <row r="411" s="2" customFormat="1" ht="16.5" customHeight="1">
      <c r="A411" s="35"/>
      <c r="B411" s="36"/>
      <c r="C411" s="235" t="s">
        <v>389</v>
      </c>
      <c r="D411" s="235" t="s">
        <v>175</v>
      </c>
      <c r="E411" s="236" t="s">
        <v>620</v>
      </c>
      <c r="F411" s="237" t="s">
        <v>621</v>
      </c>
      <c r="G411" s="238" t="s">
        <v>164</v>
      </c>
      <c r="H411" s="239">
        <v>6.8449999999999998</v>
      </c>
      <c r="I411" s="240"/>
      <c r="J411" s="241">
        <f>ROUND(I411*H411,2)</f>
        <v>0</v>
      </c>
      <c r="K411" s="242"/>
      <c r="L411" s="243"/>
      <c r="M411" s="244" t="s">
        <v>1</v>
      </c>
      <c r="N411" s="245" t="s">
        <v>38</v>
      </c>
      <c r="O411" s="88"/>
      <c r="P411" s="226">
        <f>O411*H411</f>
        <v>0</v>
      </c>
      <c r="Q411" s="226">
        <v>0</v>
      </c>
      <c r="R411" s="226">
        <f>Q411*H411</f>
        <v>0</v>
      </c>
      <c r="S411" s="226">
        <v>0</v>
      </c>
      <c r="T411" s="227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8" t="s">
        <v>203</v>
      </c>
      <c r="AT411" s="228" t="s">
        <v>175</v>
      </c>
      <c r="AU411" s="228" t="s">
        <v>83</v>
      </c>
      <c r="AY411" s="14" t="s">
        <v>139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4" t="s">
        <v>81</v>
      </c>
      <c r="BK411" s="229">
        <f>ROUND(I411*H411,2)</f>
        <v>0</v>
      </c>
      <c r="BL411" s="14" t="s">
        <v>173</v>
      </c>
      <c r="BM411" s="228" t="s">
        <v>622</v>
      </c>
    </row>
    <row r="412" s="2" customFormat="1">
      <c r="A412" s="35"/>
      <c r="B412" s="36"/>
      <c r="C412" s="37"/>
      <c r="D412" s="230" t="s">
        <v>146</v>
      </c>
      <c r="E412" s="37"/>
      <c r="F412" s="231" t="s">
        <v>621</v>
      </c>
      <c r="G412" s="37"/>
      <c r="H412" s="37"/>
      <c r="I412" s="232"/>
      <c r="J412" s="37"/>
      <c r="K412" s="37"/>
      <c r="L412" s="41"/>
      <c r="M412" s="233"/>
      <c r="N412" s="234"/>
      <c r="O412" s="88"/>
      <c r="P412" s="88"/>
      <c r="Q412" s="88"/>
      <c r="R412" s="88"/>
      <c r="S412" s="88"/>
      <c r="T412" s="89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4" t="s">
        <v>146</v>
      </c>
      <c r="AU412" s="14" t="s">
        <v>83</v>
      </c>
    </row>
    <row r="413" s="2" customFormat="1" ht="16.5" customHeight="1">
      <c r="A413" s="35"/>
      <c r="B413" s="36"/>
      <c r="C413" s="216" t="s">
        <v>623</v>
      </c>
      <c r="D413" s="216" t="s">
        <v>141</v>
      </c>
      <c r="E413" s="217" t="s">
        <v>624</v>
      </c>
      <c r="F413" s="218" t="s">
        <v>625</v>
      </c>
      <c r="G413" s="219" t="s">
        <v>164</v>
      </c>
      <c r="H413" s="220">
        <v>6.8449999999999998</v>
      </c>
      <c r="I413" s="221"/>
      <c r="J413" s="222">
        <f>ROUND(I413*H413,2)</f>
        <v>0</v>
      </c>
      <c r="K413" s="223"/>
      <c r="L413" s="41"/>
      <c r="M413" s="224" t="s">
        <v>1</v>
      </c>
      <c r="N413" s="225" t="s">
        <v>38</v>
      </c>
      <c r="O413" s="88"/>
      <c r="P413" s="226">
        <f>O413*H413</f>
        <v>0</v>
      </c>
      <c r="Q413" s="226">
        <v>0</v>
      </c>
      <c r="R413" s="226">
        <f>Q413*H413</f>
        <v>0</v>
      </c>
      <c r="S413" s="226">
        <v>0</v>
      </c>
      <c r="T413" s="22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8" t="s">
        <v>173</v>
      </c>
      <c r="AT413" s="228" t="s">
        <v>141</v>
      </c>
      <c r="AU413" s="228" t="s">
        <v>83</v>
      </c>
      <c r="AY413" s="14" t="s">
        <v>139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4" t="s">
        <v>81</v>
      </c>
      <c r="BK413" s="229">
        <f>ROUND(I413*H413,2)</f>
        <v>0</v>
      </c>
      <c r="BL413" s="14" t="s">
        <v>173</v>
      </c>
      <c r="BM413" s="228" t="s">
        <v>626</v>
      </c>
    </row>
    <row r="414" s="2" customFormat="1">
      <c r="A414" s="35"/>
      <c r="B414" s="36"/>
      <c r="C414" s="37"/>
      <c r="D414" s="230" t="s">
        <v>146</v>
      </c>
      <c r="E414" s="37"/>
      <c r="F414" s="231" t="s">
        <v>625</v>
      </c>
      <c r="G414" s="37"/>
      <c r="H414" s="37"/>
      <c r="I414" s="232"/>
      <c r="J414" s="37"/>
      <c r="K414" s="37"/>
      <c r="L414" s="41"/>
      <c r="M414" s="233"/>
      <c r="N414" s="234"/>
      <c r="O414" s="88"/>
      <c r="P414" s="88"/>
      <c r="Q414" s="88"/>
      <c r="R414" s="88"/>
      <c r="S414" s="88"/>
      <c r="T414" s="89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4" t="s">
        <v>146</v>
      </c>
      <c r="AU414" s="14" t="s">
        <v>83</v>
      </c>
    </row>
    <row r="415" s="2" customFormat="1" ht="21.75" customHeight="1">
      <c r="A415" s="35"/>
      <c r="B415" s="36"/>
      <c r="C415" s="216" t="s">
        <v>393</v>
      </c>
      <c r="D415" s="216" t="s">
        <v>141</v>
      </c>
      <c r="E415" s="217" t="s">
        <v>627</v>
      </c>
      <c r="F415" s="218" t="s">
        <v>628</v>
      </c>
      <c r="G415" s="219" t="s">
        <v>326</v>
      </c>
      <c r="H415" s="220">
        <v>5</v>
      </c>
      <c r="I415" s="221"/>
      <c r="J415" s="222">
        <f>ROUND(I415*H415,2)</f>
        <v>0</v>
      </c>
      <c r="K415" s="223"/>
      <c r="L415" s="41"/>
      <c r="M415" s="224" t="s">
        <v>1</v>
      </c>
      <c r="N415" s="225" t="s">
        <v>38</v>
      </c>
      <c r="O415" s="88"/>
      <c r="P415" s="226">
        <f>O415*H415</f>
        <v>0</v>
      </c>
      <c r="Q415" s="226">
        <v>0</v>
      </c>
      <c r="R415" s="226">
        <f>Q415*H415</f>
        <v>0</v>
      </c>
      <c r="S415" s="226">
        <v>0</v>
      </c>
      <c r="T415" s="227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8" t="s">
        <v>173</v>
      </c>
      <c r="AT415" s="228" t="s">
        <v>141</v>
      </c>
      <c r="AU415" s="228" t="s">
        <v>83</v>
      </c>
      <c r="AY415" s="14" t="s">
        <v>139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14" t="s">
        <v>81</v>
      </c>
      <c r="BK415" s="229">
        <f>ROUND(I415*H415,2)</f>
        <v>0</v>
      </c>
      <c r="BL415" s="14" t="s">
        <v>173</v>
      </c>
      <c r="BM415" s="228" t="s">
        <v>629</v>
      </c>
    </row>
    <row r="416" s="2" customFormat="1">
      <c r="A416" s="35"/>
      <c r="B416" s="36"/>
      <c r="C416" s="37"/>
      <c r="D416" s="230" t="s">
        <v>146</v>
      </c>
      <c r="E416" s="37"/>
      <c r="F416" s="231" t="s">
        <v>628</v>
      </c>
      <c r="G416" s="37"/>
      <c r="H416" s="37"/>
      <c r="I416" s="232"/>
      <c r="J416" s="37"/>
      <c r="K416" s="37"/>
      <c r="L416" s="41"/>
      <c r="M416" s="233"/>
      <c r="N416" s="234"/>
      <c r="O416" s="88"/>
      <c r="P416" s="88"/>
      <c r="Q416" s="88"/>
      <c r="R416" s="88"/>
      <c r="S416" s="88"/>
      <c r="T416" s="89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4" t="s">
        <v>146</v>
      </c>
      <c r="AU416" s="14" t="s">
        <v>83</v>
      </c>
    </row>
    <row r="417" s="2" customFormat="1" ht="21.75" customHeight="1">
      <c r="A417" s="35"/>
      <c r="B417" s="36"/>
      <c r="C417" s="216" t="s">
        <v>630</v>
      </c>
      <c r="D417" s="216" t="s">
        <v>141</v>
      </c>
      <c r="E417" s="217" t="s">
        <v>631</v>
      </c>
      <c r="F417" s="218" t="s">
        <v>632</v>
      </c>
      <c r="G417" s="219" t="s">
        <v>326</v>
      </c>
      <c r="H417" s="220">
        <v>2</v>
      </c>
      <c r="I417" s="221"/>
      <c r="J417" s="222">
        <f>ROUND(I417*H417,2)</f>
        <v>0</v>
      </c>
      <c r="K417" s="223"/>
      <c r="L417" s="41"/>
      <c r="M417" s="224" t="s">
        <v>1</v>
      </c>
      <c r="N417" s="225" t="s">
        <v>38</v>
      </c>
      <c r="O417" s="88"/>
      <c r="P417" s="226">
        <f>O417*H417</f>
        <v>0</v>
      </c>
      <c r="Q417" s="226">
        <v>0</v>
      </c>
      <c r="R417" s="226">
        <f>Q417*H417</f>
        <v>0</v>
      </c>
      <c r="S417" s="226">
        <v>0</v>
      </c>
      <c r="T417" s="227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8" t="s">
        <v>173</v>
      </c>
      <c r="AT417" s="228" t="s">
        <v>141</v>
      </c>
      <c r="AU417" s="228" t="s">
        <v>83</v>
      </c>
      <c r="AY417" s="14" t="s">
        <v>139</v>
      </c>
      <c r="BE417" s="229">
        <f>IF(N417="základní",J417,0)</f>
        <v>0</v>
      </c>
      <c r="BF417" s="229">
        <f>IF(N417="snížená",J417,0)</f>
        <v>0</v>
      </c>
      <c r="BG417" s="229">
        <f>IF(N417="zákl. přenesená",J417,0)</f>
        <v>0</v>
      </c>
      <c r="BH417" s="229">
        <f>IF(N417="sníž. přenesená",J417,0)</f>
        <v>0</v>
      </c>
      <c r="BI417" s="229">
        <f>IF(N417="nulová",J417,0)</f>
        <v>0</v>
      </c>
      <c r="BJ417" s="14" t="s">
        <v>81</v>
      </c>
      <c r="BK417" s="229">
        <f>ROUND(I417*H417,2)</f>
        <v>0</v>
      </c>
      <c r="BL417" s="14" t="s">
        <v>173</v>
      </c>
      <c r="BM417" s="228" t="s">
        <v>633</v>
      </c>
    </row>
    <row r="418" s="2" customFormat="1">
      <c r="A418" s="35"/>
      <c r="B418" s="36"/>
      <c r="C418" s="37"/>
      <c r="D418" s="230" t="s">
        <v>146</v>
      </c>
      <c r="E418" s="37"/>
      <c r="F418" s="231" t="s">
        <v>632</v>
      </c>
      <c r="G418" s="37"/>
      <c r="H418" s="37"/>
      <c r="I418" s="232"/>
      <c r="J418" s="37"/>
      <c r="K418" s="37"/>
      <c r="L418" s="41"/>
      <c r="M418" s="233"/>
      <c r="N418" s="234"/>
      <c r="O418" s="88"/>
      <c r="P418" s="88"/>
      <c r="Q418" s="88"/>
      <c r="R418" s="88"/>
      <c r="S418" s="88"/>
      <c r="T418" s="89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4" t="s">
        <v>146</v>
      </c>
      <c r="AU418" s="14" t="s">
        <v>83</v>
      </c>
    </row>
    <row r="419" s="2" customFormat="1" ht="16.5" customHeight="1">
      <c r="A419" s="35"/>
      <c r="B419" s="36"/>
      <c r="C419" s="216" t="s">
        <v>396</v>
      </c>
      <c r="D419" s="216" t="s">
        <v>141</v>
      </c>
      <c r="E419" s="217" t="s">
        <v>634</v>
      </c>
      <c r="F419" s="218" t="s">
        <v>635</v>
      </c>
      <c r="G419" s="219" t="s">
        <v>181</v>
      </c>
      <c r="H419" s="220">
        <v>14</v>
      </c>
      <c r="I419" s="221"/>
      <c r="J419" s="222">
        <f>ROUND(I419*H419,2)</f>
        <v>0</v>
      </c>
      <c r="K419" s="223"/>
      <c r="L419" s="41"/>
      <c r="M419" s="224" t="s">
        <v>1</v>
      </c>
      <c r="N419" s="225" t="s">
        <v>38</v>
      </c>
      <c r="O419" s="88"/>
      <c r="P419" s="226">
        <f>O419*H419</f>
        <v>0</v>
      </c>
      <c r="Q419" s="226">
        <v>0</v>
      </c>
      <c r="R419" s="226">
        <f>Q419*H419</f>
        <v>0</v>
      </c>
      <c r="S419" s="226">
        <v>0</v>
      </c>
      <c r="T419" s="227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8" t="s">
        <v>173</v>
      </c>
      <c r="AT419" s="228" t="s">
        <v>141</v>
      </c>
      <c r="AU419" s="228" t="s">
        <v>83</v>
      </c>
      <c r="AY419" s="14" t="s">
        <v>139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4" t="s">
        <v>81</v>
      </c>
      <c r="BK419" s="229">
        <f>ROUND(I419*H419,2)</f>
        <v>0</v>
      </c>
      <c r="BL419" s="14" t="s">
        <v>173</v>
      </c>
      <c r="BM419" s="228" t="s">
        <v>636</v>
      </c>
    </row>
    <row r="420" s="2" customFormat="1">
      <c r="A420" s="35"/>
      <c r="B420" s="36"/>
      <c r="C420" s="37"/>
      <c r="D420" s="230" t="s">
        <v>146</v>
      </c>
      <c r="E420" s="37"/>
      <c r="F420" s="231" t="s">
        <v>635</v>
      </c>
      <c r="G420" s="37"/>
      <c r="H420" s="37"/>
      <c r="I420" s="232"/>
      <c r="J420" s="37"/>
      <c r="K420" s="37"/>
      <c r="L420" s="41"/>
      <c r="M420" s="233"/>
      <c r="N420" s="234"/>
      <c r="O420" s="88"/>
      <c r="P420" s="88"/>
      <c r="Q420" s="88"/>
      <c r="R420" s="88"/>
      <c r="S420" s="88"/>
      <c r="T420" s="89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4" t="s">
        <v>146</v>
      </c>
      <c r="AU420" s="14" t="s">
        <v>83</v>
      </c>
    </row>
    <row r="421" s="2" customFormat="1" ht="16.5" customHeight="1">
      <c r="A421" s="35"/>
      <c r="B421" s="36"/>
      <c r="C421" s="235" t="s">
        <v>637</v>
      </c>
      <c r="D421" s="235" t="s">
        <v>175</v>
      </c>
      <c r="E421" s="236" t="s">
        <v>638</v>
      </c>
      <c r="F421" s="237" t="s">
        <v>639</v>
      </c>
      <c r="G421" s="238" t="s">
        <v>326</v>
      </c>
      <c r="H421" s="239">
        <v>4</v>
      </c>
      <c r="I421" s="240"/>
      <c r="J421" s="241">
        <f>ROUND(I421*H421,2)</f>
        <v>0</v>
      </c>
      <c r="K421" s="242"/>
      <c r="L421" s="243"/>
      <c r="M421" s="244" t="s">
        <v>1</v>
      </c>
      <c r="N421" s="245" t="s">
        <v>38</v>
      </c>
      <c r="O421" s="88"/>
      <c r="P421" s="226">
        <f>O421*H421</f>
        <v>0</v>
      </c>
      <c r="Q421" s="226">
        <v>0</v>
      </c>
      <c r="R421" s="226">
        <f>Q421*H421</f>
        <v>0</v>
      </c>
      <c r="S421" s="226">
        <v>0</v>
      </c>
      <c r="T421" s="227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8" t="s">
        <v>203</v>
      </c>
      <c r="AT421" s="228" t="s">
        <v>175</v>
      </c>
      <c r="AU421" s="228" t="s">
        <v>83</v>
      </c>
      <c r="AY421" s="14" t="s">
        <v>139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4" t="s">
        <v>81</v>
      </c>
      <c r="BK421" s="229">
        <f>ROUND(I421*H421,2)</f>
        <v>0</v>
      </c>
      <c r="BL421" s="14" t="s">
        <v>173</v>
      </c>
      <c r="BM421" s="228" t="s">
        <v>640</v>
      </c>
    </row>
    <row r="422" s="2" customFormat="1">
      <c r="A422" s="35"/>
      <c r="B422" s="36"/>
      <c r="C422" s="37"/>
      <c r="D422" s="230" t="s">
        <v>146</v>
      </c>
      <c r="E422" s="37"/>
      <c r="F422" s="231" t="s">
        <v>639</v>
      </c>
      <c r="G422" s="37"/>
      <c r="H422" s="37"/>
      <c r="I422" s="232"/>
      <c r="J422" s="37"/>
      <c r="K422" s="37"/>
      <c r="L422" s="41"/>
      <c r="M422" s="233"/>
      <c r="N422" s="234"/>
      <c r="O422" s="88"/>
      <c r="P422" s="88"/>
      <c r="Q422" s="88"/>
      <c r="R422" s="88"/>
      <c r="S422" s="88"/>
      <c r="T422" s="89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4" t="s">
        <v>146</v>
      </c>
      <c r="AU422" s="14" t="s">
        <v>83</v>
      </c>
    </row>
    <row r="423" s="2" customFormat="1" ht="16.5" customHeight="1">
      <c r="A423" s="35"/>
      <c r="B423" s="36"/>
      <c r="C423" s="235" t="s">
        <v>400</v>
      </c>
      <c r="D423" s="235" t="s">
        <v>175</v>
      </c>
      <c r="E423" s="236" t="s">
        <v>641</v>
      </c>
      <c r="F423" s="237" t="s">
        <v>642</v>
      </c>
      <c r="G423" s="238" t="s">
        <v>326</v>
      </c>
      <c r="H423" s="239">
        <v>1</v>
      </c>
      <c r="I423" s="240"/>
      <c r="J423" s="241">
        <f>ROUND(I423*H423,2)</f>
        <v>0</v>
      </c>
      <c r="K423" s="242"/>
      <c r="L423" s="243"/>
      <c r="M423" s="244" t="s">
        <v>1</v>
      </c>
      <c r="N423" s="245" t="s">
        <v>38</v>
      </c>
      <c r="O423" s="88"/>
      <c r="P423" s="226">
        <f>O423*H423</f>
        <v>0</v>
      </c>
      <c r="Q423" s="226">
        <v>0</v>
      </c>
      <c r="R423" s="226">
        <f>Q423*H423</f>
        <v>0</v>
      </c>
      <c r="S423" s="226">
        <v>0</v>
      </c>
      <c r="T423" s="227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8" t="s">
        <v>203</v>
      </c>
      <c r="AT423" s="228" t="s">
        <v>175</v>
      </c>
      <c r="AU423" s="228" t="s">
        <v>83</v>
      </c>
      <c r="AY423" s="14" t="s">
        <v>139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4" t="s">
        <v>81</v>
      </c>
      <c r="BK423" s="229">
        <f>ROUND(I423*H423,2)</f>
        <v>0</v>
      </c>
      <c r="BL423" s="14" t="s">
        <v>173</v>
      </c>
      <c r="BM423" s="228" t="s">
        <v>643</v>
      </c>
    </row>
    <row r="424" s="2" customFormat="1">
      <c r="A424" s="35"/>
      <c r="B424" s="36"/>
      <c r="C424" s="37"/>
      <c r="D424" s="230" t="s">
        <v>146</v>
      </c>
      <c r="E424" s="37"/>
      <c r="F424" s="231" t="s">
        <v>642</v>
      </c>
      <c r="G424" s="37"/>
      <c r="H424" s="37"/>
      <c r="I424" s="232"/>
      <c r="J424" s="37"/>
      <c r="K424" s="37"/>
      <c r="L424" s="41"/>
      <c r="M424" s="233"/>
      <c r="N424" s="234"/>
      <c r="O424" s="88"/>
      <c r="P424" s="88"/>
      <c r="Q424" s="88"/>
      <c r="R424" s="88"/>
      <c r="S424" s="88"/>
      <c r="T424" s="89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4" t="s">
        <v>146</v>
      </c>
      <c r="AU424" s="14" t="s">
        <v>83</v>
      </c>
    </row>
    <row r="425" s="2" customFormat="1" ht="16.5" customHeight="1">
      <c r="A425" s="35"/>
      <c r="B425" s="36"/>
      <c r="C425" s="235" t="s">
        <v>644</v>
      </c>
      <c r="D425" s="235" t="s">
        <v>175</v>
      </c>
      <c r="E425" s="236" t="s">
        <v>645</v>
      </c>
      <c r="F425" s="237" t="s">
        <v>646</v>
      </c>
      <c r="G425" s="238" t="s">
        <v>647</v>
      </c>
      <c r="H425" s="239">
        <v>3</v>
      </c>
      <c r="I425" s="240"/>
      <c r="J425" s="241">
        <f>ROUND(I425*H425,2)</f>
        <v>0</v>
      </c>
      <c r="K425" s="242"/>
      <c r="L425" s="243"/>
      <c r="M425" s="244" t="s">
        <v>1</v>
      </c>
      <c r="N425" s="245" t="s">
        <v>38</v>
      </c>
      <c r="O425" s="88"/>
      <c r="P425" s="226">
        <f>O425*H425</f>
        <v>0</v>
      </c>
      <c r="Q425" s="226">
        <v>0</v>
      </c>
      <c r="R425" s="226">
        <f>Q425*H425</f>
        <v>0</v>
      </c>
      <c r="S425" s="226">
        <v>0</v>
      </c>
      <c r="T425" s="227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8" t="s">
        <v>203</v>
      </c>
      <c r="AT425" s="228" t="s">
        <v>175</v>
      </c>
      <c r="AU425" s="228" t="s">
        <v>83</v>
      </c>
      <c r="AY425" s="14" t="s">
        <v>139</v>
      </c>
      <c r="BE425" s="229">
        <f>IF(N425="základní",J425,0)</f>
        <v>0</v>
      </c>
      <c r="BF425" s="229">
        <f>IF(N425="snížená",J425,0)</f>
        <v>0</v>
      </c>
      <c r="BG425" s="229">
        <f>IF(N425="zákl. přenesená",J425,0)</f>
        <v>0</v>
      </c>
      <c r="BH425" s="229">
        <f>IF(N425="sníž. přenesená",J425,0)</f>
        <v>0</v>
      </c>
      <c r="BI425" s="229">
        <f>IF(N425="nulová",J425,0)</f>
        <v>0</v>
      </c>
      <c r="BJ425" s="14" t="s">
        <v>81</v>
      </c>
      <c r="BK425" s="229">
        <f>ROUND(I425*H425,2)</f>
        <v>0</v>
      </c>
      <c r="BL425" s="14" t="s">
        <v>173</v>
      </c>
      <c r="BM425" s="228" t="s">
        <v>648</v>
      </c>
    </row>
    <row r="426" s="2" customFormat="1">
      <c r="A426" s="35"/>
      <c r="B426" s="36"/>
      <c r="C426" s="37"/>
      <c r="D426" s="230" t="s">
        <v>146</v>
      </c>
      <c r="E426" s="37"/>
      <c r="F426" s="231" t="s">
        <v>646</v>
      </c>
      <c r="G426" s="37"/>
      <c r="H426" s="37"/>
      <c r="I426" s="232"/>
      <c r="J426" s="37"/>
      <c r="K426" s="37"/>
      <c r="L426" s="41"/>
      <c r="M426" s="233"/>
      <c r="N426" s="234"/>
      <c r="O426" s="88"/>
      <c r="P426" s="88"/>
      <c r="Q426" s="88"/>
      <c r="R426" s="88"/>
      <c r="S426" s="88"/>
      <c r="T426" s="89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4" t="s">
        <v>146</v>
      </c>
      <c r="AU426" s="14" t="s">
        <v>83</v>
      </c>
    </row>
    <row r="427" s="2" customFormat="1" ht="16.5" customHeight="1">
      <c r="A427" s="35"/>
      <c r="B427" s="36"/>
      <c r="C427" s="235" t="s">
        <v>403</v>
      </c>
      <c r="D427" s="235" t="s">
        <v>175</v>
      </c>
      <c r="E427" s="236" t="s">
        <v>649</v>
      </c>
      <c r="F427" s="237" t="s">
        <v>650</v>
      </c>
      <c r="G427" s="238" t="s">
        <v>647</v>
      </c>
      <c r="H427" s="239">
        <v>3</v>
      </c>
      <c r="I427" s="240"/>
      <c r="J427" s="241">
        <f>ROUND(I427*H427,2)</f>
        <v>0</v>
      </c>
      <c r="K427" s="242"/>
      <c r="L427" s="243"/>
      <c r="M427" s="244" t="s">
        <v>1</v>
      </c>
      <c r="N427" s="245" t="s">
        <v>38</v>
      </c>
      <c r="O427" s="88"/>
      <c r="P427" s="226">
        <f>O427*H427</f>
        <v>0</v>
      </c>
      <c r="Q427" s="226">
        <v>0</v>
      </c>
      <c r="R427" s="226">
        <f>Q427*H427</f>
        <v>0</v>
      </c>
      <c r="S427" s="226">
        <v>0</v>
      </c>
      <c r="T427" s="227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28" t="s">
        <v>203</v>
      </c>
      <c r="AT427" s="228" t="s">
        <v>175</v>
      </c>
      <c r="AU427" s="228" t="s">
        <v>83</v>
      </c>
      <c r="AY427" s="14" t="s">
        <v>139</v>
      </c>
      <c r="BE427" s="229">
        <f>IF(N427="základní",J427,0)</f>
        <v>0</v>
      </c>
      <c r="BF427" s="229">
        <f>IF(N427="snížená",J427,0)</f>
        <v>0</v>
      </c>
      <c r="BG427" s="229">
        <f>IF(N427="zákl. přenesená",J427,0)</f>
        <v>0</v>
      </c>
      <c r="BH427" s="229">
        <f>IF(N427="sníž. přenesená",J427,0)</f>
        <v>0</v>
      </c>
      <c r="BI427" s="229">
        <f>IF(N427="nulová",J427,0)</f>
        <v>0</v>
      </c>
      <c r="BJ427" s="14" t="s">
        <v>81</v>
      </c>
      <c r="BK427" s="229">
        <f>ROUND(I427*H427,2)</f>
        <v>0</v>
      </c>
      <c r="BL427" s="14" t="s">
        <v>173</v>
      </c>
      <c r="BM427" s="228" t="s">
        <v>651</v>
      </c>
    </row>
    <row r="428" s="2" customFormat="1">
      <c r="A428" s="35"/>
      <c r="B428" s="36"/>
      <c r="C428" s="37"/>
      <c r="D428" s="230" t="s">
        <v>146</v>
      </c>
      <c r="E428" s="37"/>
      <c r="F428" s="231" t="s">
        <v>650</v>
      </c>
      <c r="G428" s="37"/>
      <c r="H428" s="37"/>
      <c r="I428" s="232"/>
      <c r="J428" s="37"/>
      <c r="K428" s="37"/>
      <c r="L428" s="41"/>
      <c r="M428" s="233"/>
      <c r="N428" s="234"/>
      <c r="O428" s="88"/>
      <c r="P428" s="88"/>
      <c r="Q428" s="88"/>
      <c r="R428" s="88"/>
      <c r="S428" s="88"/>
      <c r="T428" s="89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4" t="s">
        <v>146</v>
      </c>
      <c r="AU428" s="14" t="s">
        <v>83</v>
      </c>
    </row>
    <row r="429" s="2" customFormat="1" ht="21.75" customHeight="1">
      <c r="A429" s="35"/>
      <c r="B429" s="36"/>
      <c r="C429" s="216" t="s">
        <v>652</v>
      </c>
      <c r="D429" s="216" t="s">
        <v>141</v>
      </c>
      <c r="E429" s="217" t="s">
        <v>653</v>
      </c>
      <c r="F429" s="218" t="s">
        <v>654</v>
      </c>
      <c r="G429" s="219" t="s">
        <v>181</v>
      </c>
      <c r="H429" s="220">
        <v>16</v>
      </c>
      <c r="I429" s="221"/>
      <c r="J429" s="222">
        <f>ROUND(I429*H429,2)</f>
        <v>0</v>
      </c>
      <c r="K429" s="223"/>
      <c r="L429" s="41"/>
      <c r="M429" s="224" t="s">
        <v>1</v>
      </c>
      <c r="N429" s="225" t="s">
        <v>38</v>
      </c>
      <c r="O429" s="88"/>
      <c r="P429" s="226">
        <f>O429*H429</f>
        <v>0</v>
      </c>
      <c r="Q429" s="226">
        <v>0</v>
      </c>
      <c r="R429" s="226">
        <f>Q429*H429</f>
        <v>0</v>
      </c>
      <c r="S429" s="226">
        <v>0</v>
      </c>
      <c r="T429" s="227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8" t="s">
        <v>173</v>
      </c>
      <c r="AT429" s="228" t="s">
        <v>141</v>
      </c>
      <c r="AU429" s="228" t="s">
        <v>83</v>
      </c>
      <c r="AY429" s="14" t="s">
        <v>139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4" t="s">
        <v>81</v>
      </c>
      <c r="BK429" s="229">
        <f>ROUND(I429*H429,2)</f>
        <v>0</v>
      </c>
      <c r="BL429" s="14" t="s">
        <v>173</v>
      </c>
      <c r="BM429" s="228" t="s">
        <v>655</v>
      </c>
    </row>
    <row r="430" s="2" customFormat="1">
      <c r="A430" s="35"/>
      <c r="B430" s="36"/>
      <c r="C430" s="37"/>
      <c r="D430" s="230" t="s">
        <v>146</v>
      </c>
      <c r="E430" s="37"/>
      <c r="F430" s="231" t="s">
        <v>654</v>
      </c>
      <c r="G430" s="37"/>
      <c r="H430" s="37"/>
      <c r="I430" s="232"/>
      <c r="J430" s="37"/>
      <c r="K430" s="37"/>
      <c r="L430" s="41"/>
      <c r="M430" s="233"/>
      <c r="N430" s="234"/>
      <c r="O430" s="88"/>
      <c r="P430" s="88"/>
      <c r="Q430" s="88"/>
      <c r="R430" s="88"/>
      <c r="S430" s="88"/>
      <c r="T430" s="89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4" t="s">
        <v>146</v>
      </c>
      <c r="AU430" s="14" t="s">
        <v>83</v>
      </c>
    </row>
    <row r="431" s="2" customFormat="1" ht="21.75" customHeight="1">
      <c r="A431" s="35"/>
      <c r="B431" s="36"/>
      <c r="C431" s="216" t="s">
        <v>407</v>
      </c>
      <c r="D431" s="216" t="s">
        <v>141</v>
      </c>
      <c r="E431" s="217" t="s">
        <v>656</v>
      </c>
      <c r="F431" s="218" t="s">
        <v>657</v>
      </c>
      <c r="G431" s="219" t="s">
        <v>658</v>
      </c>
      <c r="H431" s="220">
        <v>60</v>
      </c>
      <c r="I431" s="221"/>
      <c r="J431" s="222">
        <f>ROUND(I431*H431,2)</f>
        <v>0</v>
      </c>
      <c r="K431" s="223"/>
      <c r="L431" s="41"/>
      <c r="M431" s="224" t="s">
        <v>1</v>
      </c>
      <c r="N431" s="225" t="s">
        <v>38</v>
      </c>
      <c r="O431" s="88"/>
      <c r="P431" s="226">
        <f>O431*H431</f>
        <v>0</v>
      </c>
      <c r="Q431" s="226">
        <v>0</v>
      </c>
      <c r="R431" s="226">
        <f>Q431*H431</f>
        <v>0</v>
      </c>
      <c r="S431" s="226">
        <v>0</v>
      </c>
      <c r="T431" s="227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8" t="s">
        <v>173</v>
      </c>
      <c r="AT431" s="228" t="s">
        <v>141</v>
      </c>
      <c r="AU431" s="228" t="s">
        <v>83</v>
      </c>
      <c r="AY431" s="14" t="s">
        <v>139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4" t="s">
        <v>81</v>
      </c>
      <c r="BK431" s="229">
        <f>ROUND(I431*H431,2)</f>
        <v>0</v>
      </c>
      <c r="BL431" s="14" t="s">
        <v>173</v>
      </c>
      <c r="BM431" s="228" t="s">
        <v>659</v>
      </c>
    </row>
    <row r="432" s="2" customFormat="1">
      <c r="A432" s="35"/>
      <c r="B432" s="36"/>
      <c r="C432" s="37"/>
      <c r="D432" s="230" t="s">
        <v>146</v>
      </c>
      <c r="E432" s="37"/>
      <c r="F432" s="231" t="s">
        <v>657</v>
      </c>
      <c r="G432" s="37"/>
      <c r="H432" s="37"/>
      <c r="I432" s="232"/>
      <c r="J432" s="37"/>
      <c r="K432" s="37"/>
      <c r="L432" s="41"/>
      <c r="M432" s="233"/>
      <c r="N432" s="234"/>
      <c r="O432" s="88"/>
      <c r="P432" s="88"/>
      <c r="Q432" s="88"/>
      <c r="R432" s="88"/>
      <c r="S432" s="88"/>
      <c r="T432" s="89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4" t="s">
        <v>146</v>
      </c>
      <c r="AU432" s="14" t="s">
        <v>83</v>
      </c>
    </row>
    <row r="433" s="2" customFormat="1" ht="16.5" customHeight="1">
      <c r="A433" s="35"/>
      <c r="B433" s="36"/>
      <c r="C433" s="216" t="s">
        <v>660</v>
      </c>
      <c r="D433" s="216" t="s">
        <v>141</v>
      </c>
      <c r="E433" s="217" t="s">
        <v>661</v>
      </c>
      <c r="F433" s="218" t="s">
        <v>662</v>
      </c>
      <c r="G433" s="219" t="s">
        <v>447</v>
      </c>
      <c r="H433" s="220">
        <v>1</v>
      </c>
      <c r="I433" s="221"/>
      <c r="J433" s="222">
        <f>ROUND(I433*H433,2)</f>
        <v>0</v>
      </c>
      <c r="K433" s="223"/>
      <c r="L433" s="41"/>
      <c r="M433" s="224" t="s">
        <v>1</v>
      </c>
      <c r="N433" s="225" t="s">
        <v>38</v>
      </c>
      <c r="O433" s="88"/>
      <c r="P433" s="226">
        <f>O433*H433</f>
        <v>0</v>
      </c>
      <c r="Q433" s="226">
        <v>0</v>
      </c>
      <c r="R433" s="226">
        <f>Q433*H433</f>
        <v>0</v>
      </c>
      <c r="S433" s="226">
        <v>0</v>
      </c>
      <c r="T433" s="227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8" t="s">
        <v>173</v>
      </c>
      <c r="AT433" s="228" t="s">
        <v>141</v>
      </c>
      <c r="AU433" s="228" t="s">
        <v>83</v>
      </c>
      <c r="AY433" s="14" t="s">
        <v>139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14" t="s">
        <v>81</v>
      </c>
      <c r="BK433" s="229">
        <f>ROUND(I433*H433,2)</f>
        <v>0</v>
      </c>
      <c r="BL433" s="14" t="s">
        <v>173</v>
      </c>
      <c r="BM433" s="228" t="s">
        <v>663</v>
      </c>
    </row>
    <row r="434" s="2" customFormat="1">
      <c r="A434" s="35"/>
      <c r="B434" s="36"/>
      <c r="C434" s="37"/>
      <c r="D434" s="230" t="s">
        <v>146</v>
      </c>
      <c r="E434" s="37"/>
      <c r="F434" s="231" t="s">
        <v>662</v>
      </c>
      <c r="G434" s="37"/>
      <c r="H434" s="37"/>
      <c r="I434" s="232"/>
      <c r="J434" s="37"/>
      <c r="K434" s="37"/>
      <c r="L434" s="41"/>
      <c r="M434" s="233"/>
      <c r="N434" s="234"/>
      <c r="O434" s="88"/>
      <c r="P434" s="88"/>
      <c r="Q434" s="88"/>
      <c r="R434" s="88"/>
      <c r="S434" s="88"/>
      <c r="T434" s="89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4" t="s">
        <v>146</v>
      </c>
      <c r="AU434" s="14" t="s">
        <v>83</v>
      </c>
    </row>
    <row r="435" s="2" customFormat="1" ht="21.75" customHeight="1">
      <c r="A435" s="35"/>
      <c r="B435" s="36"/>
      <c r="C435" s="216" t="s">
        <v>410</v>
      </c>
      <c r="D435" s="216" t="s">
        <v>141</v>
      </c>
      <c r="E435" s="217" t="s">
        <v>664</v>
      </c>
      <c r="F435" s="218" t="s">
        <v>665</v>
      </c>
      <c r="G435" s="219" t="s">
        <v>319</v>
      </c>
      <c r="H435" s="246"/>
      <c r="I435" s="221"/>
      <c r="J435" s="222">
        <f>ROUND(I435*H435,2)</f>
        <v>0</v>
      </c>
      <c r="K435" s="223"/>
      <c r="L435" s="41"/>
      <c r="M435" s="224" t="s">
        <v>1</v>
      </c>
      <c r="N435" s="225" t="s">
        <v>38</v>
      </c>
      <c r="O435" s="88"/>
      <c r="P435" s="226">
        <f>O435*H435</f>
        <v>0</v>
      </c>
      <c r="Q435" s="226">
        <v>0</v>
      </c>
      <c r="R435" s="226">
        <f>Q435*H435</f>
        <v>0</v>
      </c>
      <c r="S435" s="226">
        <v>0</v>
      </c>
      <c r="T435" s="227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28" t="s">
        <v>173</v>
      </c>
      <c r="AT435" s="228" t="s">
        <v>141</v>
      </c>
      <c r="AU435" s="228" t="s">
        <v>83</v>
      </c>
      <c r="AY435" s="14" t="s">
        <v>139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4" t="s">
        <v>81</v>
      </c>
      <c r="BK435" s="229">
        <f>ROUND(I435*H435,2)</f>
        <v>0</v>
      </c>
      <c r="BL435" s="14" t="s">
        <v>173</v>
      </c>
      <c r="BM435" s="228" t="s">
        <v>666</v>
      </c>
    </row>
    <row r="436" s="2" customFormat="1">
      <c r="A436" s="35"/>
      <c r="B436" s="36"/>
      <c r="C436" s="37"/>
      <c r="D436" s="230" t="s">
        <v>146</v>
      </c>
      <c r="E436" s="37"/>
      <c r="F436" s="231" t="s">
        <v>665</v>
      </c>
      <c r="G436" s="37"/>
      <c r="H436" s="37"/>
      <c r="I436" s="232"/>
      <c r="J436" s="37"/>
      <c r="K436" s="37"/>
      <c r="L436" s="41"/>
      <c r="M436" s="233"/>
      <c r="N436" s="234"/>
      <c r="O436" s="88"/>
      <c r="P436" s="88"/>
      <c r="Q436" s="88"/>
      <c r="R436" s="88"/>
      <c r="S436" s="88"/>
      <c r="T436" s="89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4" t="s">
        <v>146</v>
      </c>
      <c r="AU436" s="14" t="s">
        <v>83</v>
      </c>
    </row>
    <row r="437" s="12" customFormat="1" ht="22.8" customHeight="1">
      <c r="A437" s="12"/>
      <c r="B437" s="200"/>
      <c r="C437" s="201"/>
      <c r="D437" s="202" t="s">
        <v>72</v>
      </c>
      <c r="E437" s="214" t="s">
        <v>667</v>
      </c>
      <c r="F437" s="214" t="s">
        <v>668</v>
      </c>
      <c r="G437" s="201"/>
      <c r="H437" s="201"/>
      <c r="I437" s="204"/>
      <c r="J437" s="215">
        <f>BK437</f>
        <v>0</v>
      </c>
      <c r="K437" s="201"/>
      <c r="L437" s="206"/>
      <c r="M437" s="207"/>
      <c r="N437" s="208"/>
      <c r="O437" s="208"/>
      <c r="P437" s="209">
        <f>SUM(P438:P471)</f>
        <v>0</v>
      </c>
      <c r="Q437" s="208"/>
      <c r="R437" s="209">
        <f>SUM(R438:R471)</f>
        <v>0</v>
      </c>
      <c r="S437" s="208"/>
      <c r="T437" s="210">
        <f>SUM(T438:T471)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1" t="s">
        <v>83</v>
      </c>
      <c r="AT437" s="212" t="s">
        <v>72</v>
      </c>
      <c r="AU437" s="212" t="s">
        <v>81</v>
      </c>
      <c r="AY437" s="211" t="s">
        <v>139</v>
      </c>
      <c r="BK437" s="213">
        <f>SUM(BK438:BK471)</f>
        <v>0</v>
      </c>
    </row>
    <row r="438" s="2" customFormat="1" ht="21.75" customHeight="1">
      <c r="A438" s="35"/>
      <c r="B438" s="36"/>
      <c r="C438" s="216" t="s">
        <v>669</v>
      </c>
      <c r="D438" s="216" t="s">
        <v>141</v>
      </c>
      <c r="E438" s="217" t="s">
        <v>670</v>
      </c>
      <c r="F438" s="218" t="s">
        <v>671</v>
      </c>
      <c r="G438" s="219" t="s">
        <v>164</v>
      </c>
      <c r="H438" s="220">
        <v>84.319999999999993</v>
      </c>
      <c r="I438" s="221"/>
      <c r="J438" s="222">
        <f>ROUND(I438*H438,2)</f>
        <v>0</v>
      </c>
      <c r="K438" s="223"/>
      <c r="L438" s="41"/>
      <c r="M438" s="224" t="s">
        <v>1</v>
      </c>
      <c r="N438" s="225" t="s">
        <v>38</v>
      </c>
      <c r="O438" s="88"/>
      <c r="P438" s="226">
        <f>O438*H438</f>
        <v>0</v>
      </c>
      <c r="Q438" s="226">
        <v>0</v>
      </c>
      <c r="R438" s="226">
        <f>Q438*H438</f>
        <v>0</v>
      </c>
      <c r="S438" s="226">
        <v>0</v>
      </c>
      <c r="T438" s="227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8" t="s">
        <v>173</v>
      </c>
      <c r="AT438" s="228" t="s">
        <v>141</v>
      </c>
      <c r="AU438" s="228" t="s">
        <v>83</v>
      </c>
      <c r="AY438" s="14" t="s">
        <v>139</v>
      </c>
      <c r="BE438" s="229">
        <f>IF(N438="základní",J438,0)</f>
        <v>0</v>
      </c>
      <c r="BF438" s="229">
        <f>IF(N438="snížená",J438,0)</f>
        <v>0</v>
      </c>
      <c r="BG438" s="229">
        <f>IF(N438="zákl. přenesená",J438,0)</f>
        <v>0</v>
      </c>
      <c r="BH438" s="229">
        <f>IF(N438="sníž. přenesená",J438,0)</f>
        <v>0</v>
      </c>
      <c r="BI438" s="229">
        <f>IF(N438="nulová",J438,0)</f>
        <v>0</v>
      </c>
      <c r="BJ438" s="14" t="s">
        <v>81</v>
      </c>
      <c r="BK438" s="229">
        <f>ROUND(I438*H438,2)</f>
        <v>0</v>
      </c>
      <c r="BL438" s="14" t="s">
        <v>173</v>
      </c>
      <c r="BM438" s="228" t="s">
        <v>672</v>
      </c>
    </row>
    <row r="439" s="2" customFormat="1">
      <c r="A439" s="35"/>
      <c r="B439" s="36"/>
      <c r="C439" s="37"/>
      <c r="D439" s="230" t="s">
        <v>146</v>
      </c>
      <c r="E439" s="37"/>
      <c r="F439" s="231" t="s">
        <v>671</v>
      </c>
      <c r="G439" s="37"/>
      <c r="H439" s="37"/>
      <c r="I439" s="232"/>
      <c r="J439" s="37"/>
      <c r="K439" s="37"/>
      <c r="L439" s="41"/>
      <c r="M439" s="233"/>
      <c r="N439" s="234"/>
      <c r="O439" s="88"/>
      <c r="P439" s="88"/>
      <c r="Q439" s="88"/>
      <c r="R439" s="88"/>
      <c r="S439" s="88"/>
      <c r="T439" s="89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4" t="s">
        <v>146</v>
      </c>
      <c r="AU439" s="14" t="s">
        <v>83</v>
      </c>
    </row>
    <row r="440" s="2" customFormat="1" ht="21.75" customHeight="1">
      <c r="A440" s="35"/>
      <c r="B440" s="36"/>
      <c r="C440" s="216" t="s">
        <v>414</v>
      </c>
      <c r="D440" s="216" t="s">
        <v>141</v>
      </c>
      <c r="E440" s="217" t="s">
        <v>673</v>
      </c>
      <c r="F440" s="218" t="s">
        <v>674</v>
      </c>
      <c r="G440" s="219" t="s">
        <v>164</v>
      </c>
      <c r="H440" s="220">
        <v>84.319999999999993</v>
      </c>
      <c r="I440" s="221"/>
      <c r="J440" s="222">
        <f>ROUND(I440*H440,2)</f>
        <v>0</v>
      </c>
      <c r="K440" s="223"/>
      <c r="L440" s="41"/>
      <c r="M440" s="224" t="s">
        <v>1</v>
      </c>
      <c r="N440" s="225" t="s">
        <v>38</v>
      </c>
      <c r="O440" s="88"/>
      <c r="P440" s="226">
        <f>O440*H440</f>
        <v>0</v>
      </c>
      <c r="Q440" s="226">
        <v>0</v>
      </c>
      <c r="R440" s="226">
        <f>Q440*H440</f>
        <v>0</v>
      </c>
      <c r="S440" s="226">
        <v>0</v>
      </c>
      <c r="T440" s="227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28" t="s">
        <v>173</v>
      </c>
      <c r="AT440" s="228" t="s">
        <v>141</v>
      </c>
      <c r="AU440" s="228" t="s">
        <v>83</v>
      </c>
      <c r="AY440" s="14" t="s">
        <v>139</v>
      </c>
      <c r="BE440" s="229">
        <f>IF(N440="základní",J440,0)</f>
        <v>0</v>
      </c>
      <c r="BF440" s="229">
        <f>IF(N440="snížená",J440,0)</f>
        <v>0</v>
      </c>
      <c r="BG440" s="229">
        <f>IF(N440="zákl. přenesená",J440,0)</f>
        <v>0</v>
      </c>
      <c r="BH440" s="229">
        <f>IF(N440="sníž. přenesená",J440,0)</f>
        <v>0</v>
      </c>
      <c r="BI440" s="229">
        <f>IF(N440="nulová",J440,0)</f>
        <v>0</v>
      </c>
      <c r="BJ440" s="14" t="s">
        <v>81</v>
      </c>
      <c r="BK440" s="229">
        <f>ROUND(I440*H440,2)</f>
        <v>0</v>
      </c>
      <c r="BL440" s="14" t="s">
        <v>173</v>
      </c>
      <c r="BM440" s="228" t="s">
        <v>675</v>
      </c>
    </row>
    <row r="441" s="2" customFormat="1">
      <c r="A441" s="35"/>
      <c r="B441" s="36"/>
      <c r="C441" s="37"/>
      <c r="D441" s="230" t="s">
        <v>146</v>
      </c>
      <c r="E441" s="37"/>
      <c r="F441" s="231" t="s">
        <v>674</v>
      </c>
      <c r="G441" s="37"/>
      <c r="H441" s="37"/>
      <c r="I441" s="232"/>
      <c r="J441" s="37"/>
      <c r="K441" s="37"/>
      <c r="L441" s="41"/>
      <c r="M441" s="233"/>
      <c r="N441" s="234"/>
      <c r="O441" s="88"/>
      <c r="P441" s="88"/>
      <c r="Q441" s="88"/>
      <c r="R441" s="88"/>
      <c r="S441" s="88"/>
      <c r="T441" s="89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4" t="s">
        <v>146</v>
      </c>
      <c r="AU441" s="14" t="s">
        <v>83</v>
      </c>
    </row>
    <row r="442" s="2" customFormat="1" ht="21.75" customHeight="1">
      <c r="A442" s="35"/>
      <c r="B442" s="36"/>
      <c r="C442" s="216" t="s">
        <v>676</v>
      </c>
      <c r="D442" s="216" t="s">
        <v>141</v>
      </c>
      <c r="E442" s="217" t="s">
        <v>677</v>
      </c>
      <c r="F442" s="218" t="s">
        <v>678</v>
      </c>
      <c r="G442" s="219" t="s">
        <v>164</v>
      </c>
      <c r="H442" s="220">
        <v>299.75</v>
      </c>
      <c r="I442" s="221"/>
      <c r="J442" s="222">
        <f>ROUND(I442*H442,2)</f>
        <v>0</v>
      </c>
      <c r="K442" s="223"/>
      <c r="L442" s="41"/>
      <c r="M442" s="224" t="s">
        <v>1</v>
      </c>
      <c r="N442" s="225" t="s">
        <v>38</v>
      </c>
      <c r="O442" s="88"/>
      <c r="P442" s="226">
        <f>O442*H442</f>
        <v>0</v>
      </c>
      <c r="Q442" s="226">
        <v>0</v>
      </c>
      <c r="R442" s="226">
        <f>Q442*H442</f>
        <v>0</v>
      </c>
      <c r="S442" s="226">
        <v>0</v>
      </c>
      <c r="T442" s="227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8" t="s">
        <v>173</v>
      </c>
      <c r="AT442" s="228" t="s">
        <v>141</v>
      </c>
      <c r="AU442" s="228" t="s">
        <v>83</v>
      </c>
      <c r="AY442" s="14" t="s">
        <v>139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4" t="s">
        <v>81</v>
      </c>
      <c r="BK442" s="229">
        <f>ROUND(I442*H442,2)</f>
        <v>0</v>
      </c>
      <c r="BL442" s="14" t="s">
        <v>173</v>
      </c>
      <c r="BM442" s="228" t="s">
        <v>679</v>
      </c>
    </row>
    <row r="443" s="2" customFormat="1">
      <c r="A443" s="35"/>
      <c r="B443" s="36"/>
      <c r="C443" s="37"/>
      <c r="D443" s="230" t="s">
        <v>146</v>
      </c>
      <c r="E443" s="37"/>
      <c r="F443" s="231" t="s">
        <v>678</v>
      </c>
      <c r="G443" s="37"/>
      <c r="H443" s="37"/>
      <c r="I443" s="232"/>
      <c r="J443" s="37"/>
      <c r="K443" s="37"/>
      <c r="L443" s="41"/>
      <c r="M443" s="233"/>
      <c r="N443" s="234"/>
      <c r="O443" s="88"/>
      <c r="P443" s="88"/>
      <c r="Q443" s="88"/>
      <c r="R443" s="88"/>
      <c r="S443" s="88"/>
      <c r="T443" s="89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4" t="s">
        <v>146</v>
      </c>
      <c r="AU443" s="14" t="s">
        <v>83</v>
      </c>
    </row>
    <row r="444" s="2" customFormat="1" ht="21.75" customHeight="1">
      <c r="A444" s="35"/>
      <c r="B444" s="36"/>
      <c r="C444" s="216" t="s">
        <v>417</v>
      </c>
      <c r="D444" s="216" t="s">
        <v>141</v>
      </c>
      <c r="E444" s="217" t="s">
        <v>680</v>
      </c>
      <c r="F444" s="218" t="s">
        <v>681</v>
      </c>
      <c r="G444" s="219" t="s">
        <v>164</v>
      </c>
      <c r="H444" s="220">
        <v>84.319999999999993</v>
      </c>
      <c r="I444" s="221"/>
      <c r="J444" s="222">
        <f>ROUND(I444*H444,2)</f>
        <v>0</v>
      </c>
      <c r="K444" s="223"/>
      <c r="L444" s="41"/>
      <c r="M444" s="224" t="s">
        <v>1</v>
      </c>
      <c r="N444" s="225" t="s">
        <v>38</v>
      </c>
      <c r="O444" s="88"/>
      <c r="P444" s="226">
        <f>O444*H444</f>
        <v>0</v>
      </c>
      <c r="Q444" s="226">
        <v>0</v>
      </c>
      <c r="R444" s="226">
        <f>Q444*H444</f>
        <v>0</v>
      </c>
      <c r="S444" s="226">
        <v>0</v>
      </c>
      <c r="T444" s="227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8" t="s">
        <v>173</v>
      </c>
      <c r="AT444" s="228" t="s">
        <v>141</v>
      </c>
      <c r="AU444" s="228" t="s">
        <v>83</v>
      </c>
      <c r="AY444" s="14" t="s">
        <v>139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14" t="s">
        <v>81</v>
      </c>
      <c r="BK444" s="229">
        <f>ROUND(I444*H444,2)</f>
        <v>0</v>
      </c>
      <c r="BL444" s="14" t="s">
        <v>173</v>
      </c>
      <c r="BM444" s="228" t="s">
        <v>682</v>
      </c>
    </row>
    <row r="445" s="2" customFormat="1">
      <c r="A445" s="35"/>
      <c r="B445" s="36"/>
      <c r="C445" s="37"/>
      <c r="D445" s="230" t="s">
        <v>146</v>
      </c>
      <c r="E445" s="37"/>
      <c r="F445" s="231" t="s">
        <v>681</v>
      </c>
      <c r="G445" s="37"/>
      <c r="H445" s="37"/>
      <c r="I445" s="232"/>
      <c r="J445" s="37"/>
      <c r="K445" s="37"/>
      <c r="L445" s="41"/>
      <c r="M445" s="233"/>
      <c r="N445" s="234"/>
      <c r="O445" s="88"/>
      <c r="P445" s="88"/>
      <c r="Q445" s="88"/>
      <c r="R445" s="88"/>
      <c r="S445" s="88"/>
      <c r="T445" s="89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4" t="s">
        <v>146</v>
      </c>
      <c r="AU445" s="14" t="s">
        <v>83</v>
      </c>
    </row>
    <row r="446" s="2" customFormat="1" ht="21.75" customHeight="1">
      <c r="A446" s="35"/>
      <c r="B446" s="36"/>
      <c r="C446" s="216" t="s">
        <v>683</v>
      </c>
      <c r="D446" s="216" t="s">
        <v>141</v>
      </c>
      <c r="E446" s="217" t="s">
        <v>684</v>
      </c>
      <c r="F446" s="218" t="s">
        <v>685</v>
      </c>
      <c r="G446" s="219" t="s">
        <v>164</v>
      </c>
      <c r="H446" s="220">
        <v>84.319999999999993</v>
      </c>
      <c r="I446" s="221"/>
      <c r="J446" s="222">
        <f>ROUND(I446*H446,2)</f>
        <v>0</v>
      </c>
      <c r="K446" s="223"/>
      <c r="L446" s="41"/>
      <c r="M446" s="224" t="s">
        <v>1</v>
      </c>
      <c r="N446" s="225" t="s">
        <v>38</v>
      </c>
      <c r="O446" s="88"/>
      <c r="P446" s="226">
        <f>O446*H446</f>
        <v>0</v>
      </c>
      <c r="Q446" s="226">
        <v>0</v>
      </c>
      <c r="R446" s="226">
        <f>Q446*H446</f>
        <v>0</v>
      </c>
      <c r="S446" s="226">
        <v>0</v>
      </c>
      <c r="T446" s="227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8" t="s">
        <v>173</v>
      </c>
      <c r="AT446" s="228" t="s">
        <v>141</v>
      </c>
      <c r="AU446" s="228" t="s">
        <v>83</v>
      </c>
      <c r="AY446" s="14" t="s">
        <v>139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14" t="s">
        <v>81</v>
      </c>
      <c r="BK446" s="229">
        <f>ROUND(I446*H446,2)</f>
        <v>0</v>
      </c>
      <c r="BL446" s="14" t="s">
        <v>173</v>
      </c>
      <c r="BM446" s="228" t="s">
        <v>686</v>
      </c>
    </row>
    <row r="447" s="2" customFormat="1">
      <c r="A447" s="35"/>
      <c r="B447" s="36"/>
      <c r="C447" s="37"/>
      <c r="D447" s="230" t="s">
        <v>146</v>
      </c>
      <c r="E447" s="37"/>
      <c r="F447" s="231" t="s">
        <v>685</v>
      </c>
      <c r="G447" s="37"/>
      <c r="H447" s="37"/>
      <c r="I447" s="232"/>
      <c r="J447" s="37"/>
      <c r="K447" s="37"/>
      <c r="L447" s="41"/>
      <c r="M447" s="233"/>
      <c r="N447" s="234"/>
      <c r="O447" s="88"/>
      <c r="P447" s="88"/>
      <c r="Q447" s="88"/>
      <c r="R447" s="88"/>
      <c r="S447" s="88"/>
      <c r="T447" s="89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4" t="s">
        <v>146</v>
      </c>
      <c r="AU447" s="14" t="s">
        <v>83</v>
      </c>
    </row>
    <row r="448" s="2" customFormat="1" ht="21.75" customHeight="1">
      <c r="A448" s="35"/>
      <c r="B448" s="36"/>
      <c r="C448" s="216" t="s">
        <v>421</v>
      </c>
      <c r="D448" s="216" t="s">
        <v>141</v>
      </c>
      <c r="E448" s="217" t="s">
        <v>687</v>
      </c>
      <c r="F448" s="218" t="s">
        <v>688</v>
      </c>
      <c r="G448" s="219" t="s">
        <v>181</v>
      </c>
      <c r="H448" s="220">
        <v>58.399999999999999</v>
      </c>
      <c r="I448" s="221"/>
      <c r="J448" s="222">
        <f>ROUND(I448*H448,2)</f>
        <v>0</v>
      </c>
      <c r="K448" s="223"/>
      <c r="L448" s="41"/>
      <c r="M448" s="224" t="s">
        <v>1</v>
      </c>
      <c r="N448" s="225" t="s">
        <v>38</v>
      </c>
      <c r="O448" s="88"/>
      <c r="P448" s="226">
        <f>O448*H448</f>
        <v>0</v>
      </c>
      <c r="Q448" s="226">
        <v>0</v>
      </c>
      <c r="R448" s="226">
        <f>Q448*H448</f>
        <v>0</v>
      </c>
      <c r="S448" s="226">
        <v>0</v>
      </c>
      <c r="T448" s="227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8" t="s">
        <v>173</v>
      </c>
      <c r="AT448" s="228" t="s">
        <v>141</v>
      </c>
      <c r="AU448" s="228" t="s">
        <v>83</v>
      </c>
      <c r="AY448" s="14" t="s">
        <v>139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14" t="s">
        <v>81</v>
      </c>
      <c r="BK448" s="229">
        <f>ROUND(I448*H448,2)</f>
        <v>0</v>
      </c>
      <c r="BL448" s="14" t="s">
        <v>173</v>
      </c>
      <c r="BM448" s="228" t="s">
        <v>689</v>
      </c>
    </row>
    <row r="449" s="2" customFormat="1">
      <c r="A449" s="35"/>
      <c r="B449" s="36"/>
      <c r="C449" s="37"/>
      <c r="D449" s="230" t="s">
        <v>146</v>
      </c>
      <c r="E449" s="37"/>
      <c r="F449" s="231" t="s">
        <v>688</v>
      </c>
      <c r="G449" s="37"/>
      <c r="H449" s="37"/>
      <c r="I449" s="232"/>
      <c r="J449" s="37"/>
      <c r="K449" s="37"/>
      <c r="L449" s="41"/>
      <c r="M449" s="233"/>
      <c r="N449" s="234"/>
      <c r="O449" s="88"/>
      <c r="P449" s="88"/>
      <c r="Q449" s="88"/>
      <c r="R449" s="88"/>
      <c r="S449" s="88"/>
      <c r="T449" s="89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4" t="s">
        <v>146</v>
      </c>
      <c r="AU449" s="14" t="s">
        <v>83</v>
      </c>
    </row>
    <row r="450" s="2" customFormat="1" ht="21.75" customHeight="1">
      <c r="A450" s="35"/>
      <c r="B450" s="36"/>
      <c r="C450" s="216" t="s">
        <v>690</v>
      </c>
      <c r="D450" s="216" t="s">
        <v>141</v>
      </c>
      <c r="E450" s="217" t="s">
        <v>691</v>
      </c>
      <c r="F450" s="218" t="s">
        <v>692</v>
      </c>
      <c r="G450" s="219" t="s">
        <v>164</v>
      </c>
      <c r="H450" s="220">
        <v>84.319999999999993</v>
      </c>
      <c r="I450" s="221"/>
      <c r="J450" s="222">
        <f>ROUND(I450*H450,2)</f>
        <v>0</v>
      </c>
      <c r="K450" s="223"/>
      <c r="L450" s="41"/>
      <c r="M450" s="224" t="s">
        <v>1</v>
      </c>
      <c r="N450" s="225" t="s">
        <v>38</v>
      </c>
      <c r="O450" s="88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7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8" t="s">
        <v>173</v>
      </c>
      <c r="AT450" s="228" t="s">
        <v>141</v>
      </c>
      <c r="AU450" s="228" t="s">
        <v>83</v>
      </c>
      <c r="AY450" s="14" t="s">
        <v>139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4" t="s">
        <v>81</v>
      </c>
      <c r="BK450" s="229">
        <f>ROUND(I450*H450,2)</f>
        <v>0</v>
      </c>
      <c r="BL450" s="14" t="s">
        <v>173</v>
      </c>
      <c r="BM450" s="228" t="s">
        <v>693</v>
      </c>
    </row>
    <row r="451" s="2" customFormat="1">
      <c r="A451" s="35"/>
      <c r="B451" s="36"/>
      <c r="C451" s="37"/>
      <c r="D451" s="230" t="s">
        <v>146</v>
      </c>
      <c r="E451" s="37"/>
      <c r="F451" s="231" t="s">
        <v>692</v>
      </c>
      <c r="G451" s="37"/>
      <c r="H451" s="37"/>
      <c r="I451" s="232"/>
      <c r="J451" s="37"/>
      <c r="K451" s="37"/>
      <c r="L451" s="41"/>
      <c r="M451" s="233"/>
      <c r="N451" s="234"/>
      <c r="O451" s="88"/>
      <c r="P451" s="88"/>
      <c r="Q451" s="88"/>
      <c r="R451" s="88"/>
      <c r="S451" s="88"/>
      <c r="T451" s="89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4" t="s">
        <v>146</v>
      </c>
      <c r="AU451" s="14" t="s">
        <v>83</v>
      </c>
    </row>
    <row r="452" s="2" customFormat="1" ht="21.75" customHeight="1">
      <c r="A452" s="35"/>
      <c r="B452" s="36"/>
      <c r="C452" s="216" t="s">
        <v>424</v>
      </c>
      <c r="D452" s="216" t="s">
        <v>141</v>
      </c>
      <c r="E452" s="217" t="s">
        <v>694</v>
      </c>
      <c r="F452" s="218" t="s">
        <v>695</v>
      </c>
      <c r="G452" s="219" t="s">
        <v>181</v>
      </c>
      <c r="H452" s="220">
        <v>10</v>
      </c>
      <c r="I452" s="221"/>
      <c r="J452" s="222">
        <f>ROUND(I452*H452,2)</f>
        <v>0</v>
      </c>
      <c r="K452" s="223"/>
      <c r="L452" s="41"/>
      <c r="M452" s="224" t="s">
        <v>1</v>
      </c>
      <c r="N452" s="225" t="s">
        <v>38</v>
      </c>
      <c r="O452" s="88"/>
      <c r="P452" s="226">
        <f>O452*H452</f>
        <v>0</v>
      </c>
      <c r="Q452" s="226">
        <v>0</v>
      </c>
      <c r="R452" s="226">
        <f>Q452*H452</f>
        <v>0</v>
      </c>
      <c r="S452" s="226">
        <v>0</v>
      </c>
      <c r="T452" s="227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28" t="s">
        <v>173</v>
      </c>
      <c r="AT452" s="228" t="s">
        <v>141</v>
      </c>
      <c r="AU452" s="228" t="s">
        <v>83</v>
      </c>
      <c r="AY452" s="14" t="s">
        <v>139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14" t="s">
        <v>81</v>
      </c>
      <c r="BK452" s="229">
        <f>ROUND(I452*H452,2)</f>
        <v>0</v>
      </c>
      <c r="BL452" s="14" t="s">
        <v>173</v>
      </c>
      <c r="BM452" s="228" t="s">
        <v>696</v>
      </c>
    </row>
    <row r="453" s="2" customFormat="1">
      <c r="A453" s="35"/>
      <c r="B453" s="36"/>
      <c r="C453" s="37"/>
      <c r="D453" s="230" t="s">
        <v>146</v>
      </c>
      <c r="E453" s="37"/>
      <c r="F453" s="231" t="s">
        <v>695</v>
      </c>
      <c r="G453" s="37"/>
      <c r="H453" s="37"/>
      <c r="I453" s="232"/>
      <c r="J453" s="37"/>
      <c r="K453" s="37"/>
      <c r="L453" s="41"/>
      <c r="M453" s="233"/>
      <c r="N453" s="234"/>
      <c r="O453" s="88"/>
      <c r="P453" s="88"/>
      <c r="Q453" s="88"/>
      <c r="R453" s="88"/>
      <c r="S453" s="88"/>
      <c r="T453" s="89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4" t="s">
        <v>146</v>
      </c>
      <c r="AU453" s="14" t="s">
        <v>83</v>
      </c>
    </row>
    <row r="454" s="2" customFormat="1" ht="21.75" customHeight="1">
      <c r="A454" s="35"/>
      <c r="B454" s="36"/>
      <c r="C454" s="216" t="s">
        <v>697</v>
      </c>
      <c r="D454" s="216" t="s">
        <v>141</v>
      </c>
      <c r="E454" s="217" t="s">
        <v>698</v>
      </c>
      <c r="F454" s="218" t="s">
        <v>699</v>
      </c>
      <c r="G454" s="219" t="s">
        <v>164</v>
      </c>
      <c r="H454" s="220">
        <v>40</v>
      </c>
      <c r="I454" s="221"/>
      <c r="J454" s="222">
        <f>ROUND(I454*H454,2)</f>
        <v>0</v>
      </c>
      <c r="K454" s="223"/>
      <c r="L454" s="41"/>
      <c r="M454" s="224" t="s">
        <v>1</v>
      </c>
      <c r="N454" s="225" t="s">
        <v>38</v>
      </c>
      <c r="O454" s="88"/>
      <c r="P454" s="226">
        <f>O454*H454</f>
        <v>0</v>
      </c>
      <c r="Q454" s="226">
        <v>0</v>
      </c>
      <c r="R454" s="226">
        <f>Q454*H454</f>
        <v>0</v>
      </c>
      <c r="S454" s="226">
        <v>0</v>
      </c>
      <c r="T454" s="227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28" t="s">
        <v>173</v>
      </c>
      <c r="AT454" s="228" t="s">
        <v>141</v>
      </c>
      <c r="AU454" s="228" t="s">
        <v>83</v>
      </c>
      <c r="AY454" s="14" t="s">
        <v>139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4" t="s">
        <v>81</v>
      </c>
      <c r="BK454" s="229">
        <f>ROUND(I454*H454,2)</f>
        <v>0</v>
      </c>
      <c r="BL454" s="14" t="s">
        <v>173</v>
      </c>
      <c r="BM454" s="228" t="s">
        <v>700</v>
      </c>
    </row>
    <row r="455" s="2" customFormat="1">
      <c r="A455" s="35"/>
      <c r="B455" s="36"/>
      <c r="C455" s="37"/>
      <c r="D455" s="230" t="s">
        <v>146</v>
      </c>
      <c r="E455" s="37"/>
      <c r="F455" s="231" t="s">
        <v>699</v>
      </c>
      <c r="G455" s="37"/>
      <c r="H455" s="37"/>
      <c r="I455" s="232"/>
      <c r="J455" s="37"/>
      <c r="K455" s="37"/>
      <c r="L455" s="41"/>
      <c r="M455" s="233"/>
      <c r="N455" s="234"/>
      <c r="O455" s="88"/>
      <c r="P455" s="88"/>
      <c r="Q455" s="88"/>
      <c r="R455" s="88"/>
      <c r="S455" s="88"/>
      <c r="T455" s="89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4" t="s">
        <v>146</v>
      </c>
      <c r="AU455" s="14" t="s">
        <v>83</v>
      </c>
    </row>
    <row r="456" s="2" customFormat="1" ht="21.75" customHeight="1">
      <c r="A456" s="35"/>
      <c r="B456" s="36"/>
      <c r="C456" s="216" t="s">
        <v>428</v>
      </c>
      <c r="D456" s="216" t="s">
        <v>141</v>
      </c>
      <c r="E456" s="217" t="s">
        <v>701</v>
      </c>
      <c r="F456" s="218" t="s">
        <v>702</v>
      </c>
      <c r="G456" s="219" t="s">
        <v>164</v>
      </c>
      <c r="H456" s="220">
        <v>40</v>
      </c>
      <c r="I456" s="221"/>
      <c r="J456" s="222">
        <f>ROUND(I456*H456,2)</f>
        <v>0</v>
      </c>
      <c r="K456" s="223"/>
      <c r="L456" s="41"/>
      <c r="M456" s="224" t="s">
        <v>1</v>
      </c>
      <c r="N456" s="225" t="s">
        <v>38</v>
      </c>
      <c r="O456" s="88"/>
      <c r="P456" s="226">
        <f>O456*H456</f>
        <v>0</v>
      </c>
      <c r="Q456" s="226">
        <v>0</v>
      </c>
      <c r="R456" s="226">
        <f>Q456*H456</f>
        <v>0</v>
      </c>
      <c r="S456" s="226">
        <v>0</v>
      </c>
      <c r="T456" s="227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28" t="s">
        <v>173</v>
      </c>
      <c r="AT456" s="228" t="s">
        <v>141</v>
      </c>
      <c r="AU456" s="228" t="s">
        <v>83</v>
      </c>
      <c r="AY456" s="14" t="s">
        <v>139</v>
      </c>
      <c r="BE456" s="229">
        <f>IF(N456="základní",J456,0)</f>
        <v>0</v>
      </c>
      <c r="BF456" s="229">
        <f>IF(N456="snížená",J456,0)</f>
        <v>0</v>
      </c>
      <c r="BG456" s="229">
        <f>IF(N456="zákl. přenesená",J456,0)</f>
        <v>0</v>
      </c>
      <c r="BH456" s="229">
        <f>IF(N456="sníž. přenesená",J456,0)</f>
        <v>0</v>
      </c>
      <c r="BI456" s="229">
        <f>IF(N456="nulová",J456,0)</f>
        <v>0</v>
      </c>
      <c r="BJ456" s="14" t="s">
        <v>81</v>
      </c>
      <c r="BK456" s="229">
        <f>ROUND(I456*H456,2)</f>
        <v>0</v>
      </c>
      <c r="BL456" s="14" t="s">
        <v>173</v>
      </c>
      <c r="BM456" s="228" t="s">
        <v>703</v>
      </c>
    </row>
    <row r="457" s="2" customFormat="1">
      <c r="A457" s="35"/>
      <c r="B457" s="36"/>
      <c r="C457" s="37"/>
      <c r="D457" s="230" t="s">
        <v>146</v>
      </c>
      <c r="E457" s="37"/>
      <c r="F457" s="231" t="s">
        <v>702</v>
      </c>
      <c r="G457" s="37"/>
      <c r="H457" s="37"/>
      <c r="I457" s="232"/>
      <c r="J457" s="37"/>
      <c r="K457" s="37"/>
      <c r="L457" s="41"/>
      <c r="M457" s="233"/>
      <c r="N457" s="234"/>
      <c r="O457" s="88"/>
      <c r="P457" s="88"/>
      <c r="Q457" s="88"/>
      <c r="R457" s="88"/>
      <c r="S457" s="88"/>
      <c r="T457" s="89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4" t="s">
        <v>146</v>
      </c>
      <c r="AU457" s="14" t="s">
        <v>83</v>
      </c>
    </row>
    <row r="458" s="2" customFormat="1" ht="21.75" customHeight="1">
      <c r="A458" s="35"/>
      <c r="B458" s="36"/>
      <c r="C458" s="216" t="s">
        <v>704</v>
      </c>
      <c r="D458" s="216" t="s">
        <v>141</v>
      </c>
      <c r="E458" s="217" t="s">
        <v>705</v>
      </c>
      <c r="F458" s="218" t="s">
        <v>706</v>
      </c>
      <c r="G458" s="219" t="s">
        <v>164</v>
      </c>
      <c r="H458" s="220">
        <v>40</v>
      </c>
      <c r="I458" s="221"/>
      <c r="J458" s="222">
        <f>ROUND(I458*H458,2)</f>
        <v>0</v>
      </c>
      <c r="K458" s="223"/>
      <c r="L458" s="41"/>
      <c r="M458" s="224" t="s">
        <v>1</v>
      </c>
      <c r="N458" s="225" t="s">
        <v>38</v>
      </c>
      <c r="O458" s="88"/>
      <c r="P458" s="226">
        <f>O458*H458</f>
        <v>0</v>
      </c>
      <c r="Q458" s="226">
        <v>0</v>
      </c>
      <c r="R458" s="226">
        <f>Q458*H458</f>
        <v>0</v>
      </c>
      <c r="S458" s="226">
        <v>0</v>
      </c>
      <c r="T458" s="227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8" t="s">
        <v>173</v>
      </c>
      <c r="AT458" s="228" t="s">
        <v>141</v>
      </c>
      <c r="AU458" s="228" t="s">
        <v>83</v>
      </c>
      <c r="AY458" s="14" t="s">
        <v>139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4" t="s">
        <v>81</v>
      </c>
      <c r="BK458" s="229">
        <f>ROUND(I458*H458,2)</f>
        <v>0</v>
      </c>
      <c r="BL458" s="14" t="s">
        <v>173</v>
      </c>
      <c r="BM458" s="228" t="s">
        <v>707</v>
      </c>
    </row>
    <row r="459" s="2" customFormat="1">
      <c r="A459" s="35"/>
      <c r="B459" s="36"/>
      <c r="C459" s="37"/>
      <c r="D459" s="230" t="s">
        <v>146</v>
      </c>
      <c r="E459" s="37"/>
      <c r="F459" s="231" t="s">
        <v>706</v>
      </c>
      <c r="G459" s="37"/>
      <c r="H459" s="37"/>
      <c r="I459" s="232"/>
      <c r="J459" s="37"/>
      <c r="K459" s="37"/>
      <c r="L459" s="41"/>
      <c r="M459" s="233"/>
      <c r="N459" s="234"/>
      <c r="O459" s="88"/>
      <c r="P459" s="88"/>
      <c r="Q459" s="88"/>
      <c r="R459" s="88"/>
      <c r="S459" s="88"/>
      <c r="T459" s="89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4" t="s">
        <v>146</v>
      </c>
      <c r="AU459" s="14" t="s">
        <v>83</v>
      </c>
    </row>
    <row r="460" s="2" customFormat="1" ht="21.75" customHeight="1">
      <c r="A460" s="35"/>
      <c r="B460" s="36"/>
      <c r="C460" s="216" t="s">
        <v>431</v>
      </c>
      <c r="D460" s="216" t="s">
        <v>141</v>
      </c>
      <c r="E460" s="217" t="s">
        <v>708</v>
      </c>
      <c r="F460" s="218" t="s">
        <v>709</v>
      </c>
      <c r="G460" s="219" t="s">
        <v>164</v>
      </c>
      <c r="H460" s="220">
        <v>40</v>
      </c>
      <c r="I460" s="221"/>
      <c r="J460" s="222">
        <f>ROUND(I460*H460,2)</f>
        <v>0</v>
      </c>
      <c r="K460" s="223"/>
      <c r="L460" s="41"/>
      <c r="M460" s="224" t="s">
        <v>1</v>
      </c>
      <c r="N460" s="225" t="s">
        <v>38</v>
      </c>
      <c r="O460" s="88"/>
      <c r="P460" s="226">
        <f>O460*H460</f>
        <v>0</v>
      </c>
      <c r="Q460" s="226">
        <v>0</v>
      </c>
      <c r="R460" s="226">
        <f>Q460*H460</f>
        <v>0</v>
      </c>
      <c r="S460" s="226">
        <v>0</v>
      </c>
      <c r="T460" s="227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28" t="s">
        <v>173</v>
      </c>
      <c r="AT460" s="228" t="s">
        <v>141</v>
      </c>
      <c r="AU460" s="228" t="s">
        <v>83</v>
      </c>
      <c r="AY460" s="14" t="s">
        <v>139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4" t="s">
        <v>81</v>
      </c>
      <c r="BK460" s="229">
        <f>ROUND(I460*H460,2)</f>
        <v>0</v>
      </c>
      <c r="BL460" s="14" t="s">
        <v>173</v>
      </c>
      <c r="BM460" s="228" t="s">
        <v>710</v>
      </c>
    </row>
    <row r="461" s="2" customFormat="1">
      <c r="A461" s="35"/>
      <c r="B461" s="36"/>
      <c r="C461" s="37"/>
      <c r="D461" s="230" t="s">
        <v>146</v>
      </c>
      <c r="E461" s="37"/>
      <c r="F461" s="231" t="s">
        <v>709</v>
      </c>
      <c r="G461" s="37"/>
      <c r="H461" s="37"/>
      <c r="I461" s="232"/>
      <c r="J461" s="37"/>
      <c r="K461" s="37"/>
      <c r="L461" s="41"/>
      <c r="M461" s="233"/>
      <c r="N461" s="234"/>
      <c r="O461" s="88"/>
      <c r="P461" s="88"/>
      <c r="Q461" s="88"/>
      <c r="R461" s="88"/>
      <c r="S461" s="88"/>
      <c r="T461" s="89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4" t="s">
        <v>146</v>
      </c>
      <c r="AU461" s="14" t="s">
        <v>83</v>
      </c>
    </row>
    <row r="462" s="2" customFormat="1" ht="21.75" customHeight="1">
      <c r="A462" s="35"/>
      <c r="B462" s="36"/>
      <c r="C462" s="216" t="s">
        <v>711</v>
      </c>
      <c r="D462" s="216" t="s">
        <v>141</v>
      </c>
      <c r="E462" s="217" t="s">
        <v>712</v>
      </c>
      <c r="F462" s="218" t="s">
        <v>713</v>
      </c>
      <c r="G462" s="219" t="s">
        <v>164</v>
      </c>
      <c r="H462" s="220">
        <v>40</v>
      </c>
      <c r="I462" s="221"/>
      <c r="J462" s="222">
        <f>ROUND(I462*H462,2)</f>
        <v>0</v>
      </c>
      <c r="K462" s="223"/>
      <c r="L462" s="41"/>
      <c r="M462" s="224" t="s">
        <v>1</v>
      </c>
      <c r="N462" s="225" t="s">
        <v>38</v>
      </c>
      <c r="O462" s="88"/>
      <c r="P462" s="226">
        <f>O462*H462</f>
        <v>0</v>
      </c>
      <c r="Q462" s="226">
        <v>0</v>
      </c>
      <c r="R462" s="226">
        <f>Q462*H462</f>
        <v>0</v>
      </c>
      <c r="S462" s="226">
        <v>0</v>
      </c>
      <c r="T462" s="227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8" t="s">
        <v>173</v>
      </c>
      <c r="AT462" s="228" t="s">
        <v>141</v>
      </c>
      <c r="AU462" s="228" t="s">
        <v>83</v>
      </c>
      <c r="AY462" s="14" t="s">
        <v>139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4" t="s">
        <v>81</v>
      </c>
      <c r="BK462" s="229">
        <f>ROUND(I462*H462,2)</f>
        <v>0</v>
      </c>
      <c r="BL462" s="14" t="s">
        <v>173</v>
      </c>
      <c r="BM462" s="228" t="s">
        <v>714</v>
      </c>
    </row>
    <row r="463" s="2" customFormat="1">
      <c r="A463" s="35"/>
      <c r="B463" s="36"/>
      <c r="C463" s="37"/>
      <c r="D463" s="230" t="s">
        <v>146</v>
      </c>
      <c r="E463" s="37"/>
      <c r="F463" s="231" t="s">
        <v>713</v>
      </c>
      <c r="G463" s="37"/>
      <c r="H463" s="37"/>
      <c r="I463" s="232"/>
      <c r="J463" s="37"/>
      <c r="K463" s="37"/>
      <c r="L463" s="41"/>
      <c r="M463" s="233"/>
      <c r="N463" s="234"/>
      <c r="O463" s="88"/>
      <c r="P463" s="88"/>
      <c r="Q463" s="88"/>
      <c r="R463" s="88"/>
      <c r="S463" s="88"/>
      <c r="T463" s="89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4" t="s">
        <v>146</v>
      </c>
      <c r="AU463" s="14" t="s">
        <v>83</v>
      </c>
    </row>
    <row r="464" s="2" customFormat="1" ht="21.75" customHeight="1">
      <c r="A464" s="35"/>
      <c r="B464" s="36"/>
      <c r="C464" s="216" t="s">
        <v>435</v>
      </c>
      <c r="D464" s="216" t="s">
        <v>141</v>
      </c>
      <c r="E464" s="217" t="s">
        <v>715</v>
      </c>
      <c r="F464" s="218" t="s">
        <v>716</v>
      </c>
      <c r="G464" s="219" t="s">
        <v>164</v>
      </c>
      <c r="H464" s="220">
        <v>40</v>
      </c>
      <c r="I464" s="221"/>
      <c r="J464" s="222">
        <f>ROUND(I464*H464,2)</f>
        <v>0</v>
      </c>
      <c r="K464" s="223"/>
      <c r="L464" s="41"/>
      <c r="M464" s="224" t="s">
        <v>1</v>
      </c>
      <c r="N464" s="225" t="s">
        <v>38</v>
      </c>
      <c r="O464" s="88"/>
      <c r="P464" s="226">
        <f>O464*H464</f>
        <v>0</v>
      </c>
      <c r="Q464" s="226">
        <v>0</v>
      </c>
      <c r="R464" s="226">
        <f>Q464*H464</f>
        <v>0</v>
      </c>
      <c r="S464" s="226">
        <v>0</v>
      </c>
      <c r="T464" s="227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28" t="s">
        <v>173</v>
      </c>
      <c r="AT464" s="228" t="s">
        <v>141</v>
      </c>
      <c r="AU464" s="228" t="s">
        <v>83</v>
      </c>
      <c r="AY464" s="14" t="s">
        <v>139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4" t="s">
        <v>81</v>
      </c>
      <c r="BK464" s="229">
        <f>ROUND(I464*H464,2)</f>
        <v>0</v>
      </c>
      <c r="BL464" s="14" t="s">
        <v>173</v>
      </c>
      <c r="BM464" s="228" t="s">
        <v>717</v>
      </c>
    </row>
    <row r="465" s="2" customFormat="1">
      <c r="A465" s="35"/>
      <c r="B465" s="36"/>
      <c r="C465" s="37"/>
      <c r="D465" s="230" t="s">
        <v>146</v>
      </c>
      <c r="E465" s="37"/>
      <c r="F465" s="231" t="s">
        <v>716</v>
      </c>
      <c r="G465" s="37"/>
      <c r="H465" s="37"/>
      <c r="I465" s="232"/>
      <c r="J465" s="37"/>
      <c r="K465" s="37"/>
      <c r="L465" s="41"/>
      <c r="M465" s="233"/>
      <c r="N465" s="234"/>
      <c r="O465" s="88"/>
      <c r="P465" s="88"/>
      <c r="Q465" s="88"/>
      <c r="R465" s="88"/>
      <c r="S465" s="88"/>
      <c r="T465" s="89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4" t="s">
        <v>146</v>
      </c>
      <c r="AU465" s="14" t="s">
        <v>83</v>
      </c>
    </row>
    <row r="466" s="2" customFormat="1" ht="16.5" customHeight="1">
      <c r="A466" s="35"/>
      <c r="B466" s="36"/>
      <c r="C466" s="216" t="s">
        <v>718</v>
      </c>
      <c r="D466" s="216" t="s">
        <v>141</v>
      </c>
      <c r="E466" s="217" t="s">
        <v>719</v>
      </c>
      <c r="F466" s="218" t="s">
        <v>720</v>
      </c>
      <c r="G466" s="219" t="s">
        <v>164</v>
      </c>
      <c r="H466" s="220">
        <v>307.048</v>
      </c>
      <c r="I466" s="221"/>
      <c r="J466" s="222">
        <f>ROUND(I466*H466,2)</f>
        <v>0</v>
      </c>
      <c r="K466" s="223"/>
      <c r="L466" s="41"/>
      <c r="M466" s="224" t="s">
        <v>1</v>
      </c>
      <c r="N466" s="225" t="s">
        <v>38</v>
      </c>
      <c r="O466" s="88"/>
      <c r="P466" s="226">
        <f>O466*H466</f>
        <v>0</v>
      </c>
      <c r="Q466" s="226">
        <v>0</v>
      </c>
      <c r="R466" s="226">
        <f>Q466*H466</f>
        <v>0</v>
      </c>
      <c r="S466" s="226">
        <v>0</v>
      </c>
      <c r="T466" s="227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28" t="s">
        <v>173</v>
      </c>
      <c r="AT466" s="228" t="s">
        <v>141</v>
      </c>
      <c r="AU466" s="228" t="s">
        <v>83</v>
      </c>
      <c r="AY466" s="14" t="s">
        <v>139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14" t="s">
        <v>81</v>
      </c>
      <c r="BK466" s="229">
        <f>ROUND(I466*H466,2)</f>
        <v>0</v>
      </c>
      <c r="BL466" s="14" t="s">
        <v>173</v>
      </c>
      <c r="BM466" s="228" t="s">
        <v>721</v>
      </c>
    </row>
    <row r="467" s="2" customFormat="1">
      <c r="A467" s="35"/>
      <c r="B467" s="36"/>
      <c r="C467" s="37"/>
      <c r="D467" s="230" t="s">
        <v>146</v>
      </c>
      <c r="E467" s="37"/>
      <c r="F467" s="231" t="s">
        <v>720</v>
      </c>
      <c r="G467" s="37"/>
      <c r="H467" s="37"/>
      <c r="I467" s="232"/>
      <c r="J467" s="37"/>
      <c r="K467" s="37"/>
      <c r="L467" s="41"/>
      <c r="M467" s="233"/>
      <c r="N467" s="234"/>
      <c r="O467" s="88"/>
      <c r="P467" s="88"/>
      <c r="Q467" s="88"/>
      <c r="R467" s="88"/>
      <c r="S467" s="88"/>
      <c r="T467" s="89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4" t="s">
        <v>146</v>
      </c>
      <c r="AU467" s="14" t="s">
        <v>83</v>
      </c>
    </row>
    <row r="468" s="2" customFormat="1" ht="33" customHeight="1">
      <c r="A468" s="35"/>
      <c r="B468" s="36"/>
      <c r="C468" s="216" t="s">
        <v>440</v>
      </c>
      <c r="D468" s="216" t="s">
        <v>141</v>
      </c>
      <c r="E468" s="217" t="s">
        <v>722</v>
      </c>
      <c r="F468" s="218" t="s">
        <v>723</v>
      </c>
      <c r="G468" s="219" t="s">
        <v>164</v>
      </c>
      <c r="H468" s="220">
        <v>307.048</v>
      </c>
      <c r="I468" s="221"/>
      <c r="J468" s="222">
        <f>ROUND(I468*H468,2)</f>
        <v>0</v>
      </c>
      <c r="K468" s="223"/>
      <c r="L468" s="41"/>
      <c r="M468" s="224" t="s">
        <v>1</v>
      </c>
      <c r="N468" s="225" t="s">
        <v>38</v>
      </c>
      <c r="O468" s="88"/>
      <c r="P468" s="226">
        <f>O468*H468</f>
        <v>0</v>
      </c>
      <c r="Q468" s="226">
        <v>0</v>
      </c>
      <c r="R468" s="226">
        <f>Q468*H468</f>
        <v>0</v>
      </c>
      <c r="S468" s="226">
        <v>0</v>
      </c>
      <c r="T468" s="227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8" t="s">
        <v>173</v>
      </c>
      <c r="AT468" s="228" t="s">
        <v>141</v>
      </c>
      <c r="AU468" s="228" t="s">
        <v>83</v>
      </c>
      <c r="AY468" s="14" t="s">
        <v>139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14" t="s">
        <v>81</v>
      </c>
      <c r="BK468" s="229">
        <f>ROUND(I468*H468,2)</f>
        <v>0</v>
      </c>
      <c r="BL468" s="14" t="s">
        <v>173</v>
      </c>
      <c r="BM468" s="228" t="s">
        <v>724</v>
      </c>
    </row>
    <row r="469" s="2" customFormat="1">
      <c r="A469" s="35"/>
      <c r="B469" s="36"/>
      <c r="C469" s="37"/>
      <c r="D469" s="230" t="s">
        <v>146</v>
      </c>
      <c r="E469" s="37"/>
      <c r="F469" s="231" t="s">
        <v>723</v>
      </c>
      <c r="G469" s="37"/>
      <c r="H469" s="37"/>
      <c r="I469" s="232"/>
      <c r="J469" s="37"/>
      <c r="K469" s="37"/>
      <c r="L469" s="41"/>
      <c r="M469" s="233"/>
      <c r="N469" s="234"/>
      <c r="O469" s="88"/>
      <c r="P469" s="88"/>
      <c r="Q469" s="88"/>
      <c r="R469" s="88"/>
      <c r="S469" s="88"/>
      <c r="T469" s="89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4" t="s">
        <v>146</v>
      </c>
      <c r="AU469" s="14" t="s">
        <v>83</v>
      </c>
    </row>
    <row r="470" s="2" customFormat="1" ht="21.75" customHeight="1">
      <c r="A470" s="35"/>
      <c r="B470" s="36"/>
      <c r="C470" s="216" t="s">
        <v>725</v>
      </c>
      <c r="D470" s="216" t="s">
        <v>141</v>
      </c>
      <c r="E470" s="217" t="s">
        <v>726</v>
      </c>
      <c r="F470" s="218" t="s">
        <v>727</v>
      </c>
      <c r="G470" s="219" t="s">
        <v>164</v>
      </c>
      <c r="H470" s="220">
        <v>614.096</v>
      </c>
      <c r="I470" s="221"/>
      <c r="J470" s="222">
        <f>ROUND(I470*H470,2)</f>
        <v>0</v>
      </c>
      <c r="K470" s="223"/>
      <c r="L470" s="41"/>
      <c r="M470" s="224" t="s">
        <v>1</v>
      </c>
      <c r="N470" s="225" t="s">
        <v>38</v>
      </c>
      <c r="O470" s="88"/>
      <c r="P470" s="226">
        <f>O470*H470</f>
        <v>0</v>
      </c>
      <c r="Q470" s="226">
        <v>0</v>
      </c>
      <c r="R470" s="226">
        <f>Q470*H470</f>
        <v>0</v>
      </c>
      <c r="S470" s="226">
        <v>0</v>
      </c>
      <c r="T470" s="227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8" t="s">
        <v>173</v>
      </c>
      <c r="AT470" s="228" t="s">
        <v>141</v>
      </c>
      <c r="AU470" s="228" t="s">
        <v>83</v>
      </c>
      <c r="AY470" s="14" t="s">
        <v>139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4" t="s">
        <v>81</v>
      </c>
      <c r="BK470" s="229">
        <f>ROUND(I470*H470,2)</f>
        <v>0</v>
      </c>
      <c r="BL470" s="14" t="s">
        <v>173</v>
      </c>
      <c r="BM470" s="228" t="s">
        <v>728</v>
      </c>
    </row>
    <row r="471" s="2" customFormat="1">
      <c r="A471" s="35"/>
      <c r="B471" s="36"/>
      <c r="C471" s="37"/>
      <c r="D471" s="230" t="s">
        <v>146</v>
      </c>
      <c r="E471" s="37"/>
      <c r="F471" s="231" t="s">
        <v>727</v>
      </c>
      <c r="G471" s="37"/>
      <c r="H471" s="37"/>
      <c r="I471" s="232"/>
      <c r="J471" s="37"/>
      <c r="K471" s="37"/>
      <c r="L471" s="41"/>
      <c r="M471" s="233"/>
      <c r="N471" s="234"/>
      <c r="O471" s="88"/>
      <c r="P471" s="88"/>
      <c r="Q471" s="88"/>
      <c r="R471" s="88"/>
      <c r="S471" s="88"/>
      <c r="T471" s="89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4" t="s">
        <v>146</v>
      </c>
      <c r="AU471" s="14" t="s">
        <v>83</v>
      </c>
    </row>
    <row r="472" s="12" customFormat="1" ht="22.8" customHeight="1">
      <c r="A472" s="12"/>
      <c r="B472" s="200"/>
      <c r="C472" s="201"/>
      <c r="D472" s="202" t="s">
        <v>72</v>
      </c>
      <c r="E472" s="214" t="s">
        <v>729</v>
      </c>
      <c r="F472" s="214" t="s">
        <v>730</v>
      </c>
      <c r="G472" s="201"/>
      <c r="H472" s="201"/>
      <c r="I472" s="204"/>
      <c r="J472" s="215">
        <f>BK472</f>
        <v>0</v>
      </c>
      <c r="K472" s="201"/>
      <c r="L472" s="206"/>
      <c r="M472" s="207"/>
      <c r="N472" s="208"/>
      <c r="O472" s="208"/>
      <c r="P472" s="209">
        <f>SUM(P473:P480)</f>
        <v>0</v>
      </c>
      <c r="Q472" s="208"/>
      <c r="R472" s="209">
        <f>SUM(R473:R480)</f>
        <v>0</v>
      </c>
      <c r="S472" s="208"/>
      <c r="T472" s="210">
        <f>SUM(T473:T480)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11" t="s">
        <v>83</v>
      </c>
      <c r="AT472" s="212" t="s">
        <v>72</v>
      </c>
      <c r="AU472" s="212" t="s">
        <v>81</v>
      </c>
      <c r="AY472" s="211" t="s">
        <v>139</v>
      </c>
      <c r="BK472" s="213">
        <f>SUM(BK473:BK480)</f>
        <v>0</v>
      </c>
    </row>
    <row r="473" s="2" customFormat="1" ht="16.5" customHeight="1">
      <c r="A473" s="35"/>
      <c r="B473" s="36"/>
      <c r="C473" s="216" t="s">
        <v>444</v>
      </c>
      <c r="D473" s="216" t="s">
        <v>141</v>
      </c>
      <c r="E473" s="217" t="s">
        <v>731</v>
      </c>
      <c r="F473" s="218" t="s">
        <v>732</v>
      </c>
      <c r="G473" s="219" t="s">
        <v>164</v>
      </c>
      <c r="H473" s="220">
        <v>30</v>
      </c>
      <c r="I473" s="221"/>
      <c r="J473" s="222">
        <f>ROUND(I473*H473,2)</f>
        <v>0</v>
      </c>
      <c r="K473" s="223"/>
      <c r="L473" s="41"/>
      <c r="M473" s="224" t="s">
        <v>1</v>
      </c>
      <c r="N473" s="225" t="s">
        <v>38</v>
      </c>
      <c r="O473" s="88"/>
      <c r="P473" s="226">
        <f>O473*H473</f>
        <v>0</v>
      </c>
      <c r="Q473" s="226">
        <v>0</v>
      </c>
      <c r="R473" s="226">
        <f>Q473*H473</f>
        <v>0</v>
      </c>
      <c r="S473" s="226">
        <v>0</v>
      </c>
      <c r="T473" s="227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28" t="s">
        <v>173</v>
      </c>
      <c r="AT473" s="228" t="s">
        <v>141</v>
      </c>
      <c r="AU473" s="228" t="s">
        <v>83</v>
      </c>
      <c r="AY473" s="14" t="s">
        <v>139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4" t="s">
        <v>81</v>
      </c>
      <c r="BK473" s="229">
        <f>ROUND(I473*H473,2)</f>
        <v>0</v>
      </c>
      <c r="BL473" s="14" t="s">
        <v>173</v>
      </c>
      <c r="BM473" s="228" t="s">
        <v>733</v>
      </c>
    </row>
    <row r="474" s="2" customFormat="1">
      <c r="A474" s="35"/>
      <c r="B474" s="36"/>
      <c r="C474" s="37"/>
      <c r="D474" s="230" t="s">
        <v>146</v>
      </c>
      <c r="E474" s="37"/>
      <c r="F474" s="231" t="s">
        <v>732</v>
      </c>
      <c r="G474" s="37"/>
      <c r="H474" s="37"/>
      <c r="I474" s="232"/>
      <c r="J474" s="37"/>
      <c r="K474" s="37"/>
      <c r="L474" s="41"/>
      <c r="M474" s="233"/>
      <c r="N474" s="234"/>
      <c r="O474" s="88"/>
      <c r="P474" s="88"/>
      <c r="Q474" s="88"/>
      <c r="R474" s="88"/>
      <c r="S474" s="88"/>
      <c r="T474" s="89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4" t="s">
        <v>146</v>
      </c>
      <c r="AU474" s="14" t="s">
        <v>83</v>
      </c>
    </row>
    <row r="475" s="2" customFormat="1" ht="16.5" customHeight="1">
      <c r="A475" s="35"/>
      <c r="B475" s="36"/>
      <c r="C475" s="235" t="s">
        <v>734</v>
      </c>
      <c r="D475" s="235" t="s">
        <v>175</v>
      </c>
      <c r="E475" s="236" t="s">
        <v>735</v>
      </c>
      <c r="F475" s="237" t="s">
        <v>736</v>
      </c>
      <c r="G475" s="238" t="s">
        <v>164</v>
      </c>
      <c r="H475" s="239">
        <v>30</v>
      </c>
      <c r="I475" s="240"/>
      <c r="J475" s="241">
        <f>ROUND(I475*H475,2)</f>
        <v>0</v>
      </c>
      <c r="K475" s="242"/>
      <c r="L475" s="243"/>
      <c r="M475" s="244" t="s">
        <v>1</v>
      </c>
      <c r="N475" s="245" t="s">
        <v>38</v>
      </c>
      <c r="O475" s="88"/>
      <c r="P475" s="226">
        <f>O475*H475</f>
        <v>0</v>
      </c>
      <c r="Q475" s="226">
        <v>0</v>
      </c>
      <c r="R475" s="226">
        <f>Q475*H475</f>
        <v>0</v>
      </c>
      <c r="S475" s="226">
        <v>0</v>
      </c>
      <c r="T475" s="227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28" t="s">
        <v>203</v>
      </c>
      <c r="AT475" s="228" t="s">
        <v>175</v>
      </c>
      <c r="AU475" s="228" t="s">
        <v>83</v>
      </c>
      <c r="AY475" s="14" t="s">
        <v>139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4" t="s">
        <v>81</v>
      </c>
      <c r="BK475" s="229">
        <f>ROUND(I475*H475,2)</f>
        <v>0</v>
      </c>
      <c r="BL475" s="14" t="s">
        <v>173</v>
      </c>
      <c r="BM475" s="228" t="s">
        <v>737</v>
      </c>
    </row>
    <row r="476" s="2" customFormat="1">
      <c r="A476" s="35"/>
      <c r="B476" s="36"/>
      <c r="C476" s="37"/>
      <c r="D476" s="230" t="s">
        <v>146</v>
      </c>
      <c r="E476" s="37"/>
      <c r="F476" s="231" t="s">
        <v>736</v>
      </c>
      <c r="G476" s="37"/>
      <c r="H476" s="37"/>
      <c r="I476" s="232"/>
      <c r="J476" s="37"/>
      <c r="K476" s="37"/>
      <c r="L476" s="41"/>
      <c r="M476" s="233"/>
      <c r="N476" s="234"/>
      <c r="O476" s="88"/>
      <c r="P476" s="88"/>
      <c r="Q476" s="88"/>
      <c r="R476" s="88"/>
      <c r="S476" s="88"/>
      <c r="T476" s="89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4" t="s">
        <v>146</v>
      </c>
      <c r="AU476" s="14" t="s">
        <v>83</v>
      </c>
    </row>
    <row r="477" s="2" customFormat="1" ht="21.75" customHeight="1">
      <c r="A477" s="35"/>
      <c r="B477" s="36"/>
      <c r="C477" s="216" t="s">
        <v>448</v>
      </c>
      <c r="D477" s="216" t="s">
        <v>141</v>
      </c>
      <c r="E477" s="217" t="s">
        <v>738</v>
      </c>
      <c r="F477" s="218" t="s">
        <v>739</v>
      </c>
      <c r="G477" s="219" t="s">
        <v>164</v>
      </c>
      <c r="H477" s="220">
        <v>16.788</v>
      </c>
      <c r="I477" s="221"/>
      <c r="J477" s="222">
        <f>ROUND(I477*H477,2)</f>
        <v>0</v>
      </c>
      <c r="K477" s="223"/>
      <c r="L477" s="41"/>
      <c r="M477" s="224" t="s">
        <v>1</v>
      </c>
      <c r="N477" s="225" t="s">
        <v>38</v>
      </c>
      <c r="O477" s="88"/>
      <c r="P477" s="226">
        <f>O477*H477</f>
        <v>0</v>
      </c>
      <c r="Q477" s="226">
        <v>0</v>
      </c>
      <c r="R477" s="226">
        <f>Q477*H477</f>
        <v>0</v>
      </c>
      <c r="S477" s="226">
        <v>0</v>
      </c>
      <c r="T477" s="227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28" t="s">
        <v>173</v>
      </c>
      <c r="AT477" s="228" t="s">
        <v>141</v>
      </c>
      <c r="AU477" s="228" t="s">
        <v>83</v>
      </c>
      <c r="AY477" s="14" t="s">
        <v>139</v>
      </c>
      <c r="BE477" s="229">
        <f>IF(N477="základní",J477,0)</f>
        <v>0</v>
      </c>
      <c r="BF477" s="229">
        <f>IF(N477="snížená",J477,0)</f>
        <v>0</v>
      </c>
      <c r="BG477" s="229">
        <f>IF(N477="zákl. přenesená",J477,0)</f>
        <v>0</v>
      </c>
      <c r="BH477" s="229">
        <f>IF(N477="sníž. přenesená",J477,0)</f>
        <v>0</v>
      </c>
      <c r="BI477" s="229">
        <f>IF(N477="nulová",J477,0)</f>
        <v>0</v>
      </c>
      <c r="BJ477" s="14" t="s">
        <v>81</v>
      </c>
      <c r="BK477" s="229">
        <f>ROUND(I477*H477,2)</f>
        <v>0</v>
      </c>
      <c r="BL477" s="14" t="s">
        <v>173</v>
      </c>
      <c r="BM477" s="228" t="s">
        <v>740</v>
      </c>
    </row>
    <row r="478" s="2" customFormat="1">
      <c r="A478" s="35"/>
      <c r="B478" s="36"/>
      <c r="C478" s="37"/>
      <c r="D478" s="230" t="s">
        <v>146</v>
      </c>
      <c r="E478" s="37"/>
      <c r="F478" s="231" t="s">
        <v>739</v>
      </c>
      <c r="G478" s="37"/>
      <c r="H478" s="37"/>
      <c r="I478" s="232"/>
      <c r="J478" s="37"/>
      <c r="K478" s="37"/>
      <c r="L478" s="41"/>
      <c r="M478" s="233"/>
      <c r="N478" s="234"/>
      <c r="O478" s="88"/>
      <c r="P478" s="88"/>
      <c r="Q478" s="88"/>
      <c r="R478" s="88"/>
      <c r="S478" s="88"/>
      <c r="T478" s="89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4" t="s">
        <v>146</v>
      </c>
      <c r="AU478" s="14" t="s">
        <v>83</v>
      </c>
    </row>
    <row r="479" s="2" customFormat="1" ht="33" customHeight="1">
      <c r="A479" s="35"/>
      <c r="B479" s="36"/>
      <c r="C479" s="216" t="s">
        <v>741</v>
      </c>
      <c r="D479" s="216" t="s">
        <v>141</v>
      </c>
      <c r="E479" s="217" t="s">
        <v>742</v>
      </c>
      <c r="F479" s="218" t="s">
        <v>743</v>
      </c>
      <c r="G479" s="219" t="s">
        <v>164</v>
      </c>
      <c r="H479" s="220">
        <v>16.788</v>
      </c>
      <c r="I479" s="221"/>
      <c r="J479" s="222">
        <f>ROUND(I479*H479,2)</f>
        <v>0</v>
      </c>
      <c r="K479" s="223"/>
      <c r="L479" s="41"/>
      <c r="M479" s="224" t="s">
        <v>1</v>
      </c>
      <c r="N479" s="225" t="s">
        <v>38</v>
      </c>
      <c r="O479" s="88"/>
      <c r="P479" s="226">
        <f>O479*H479</f>
        <v>0</v>
      </c>
      <c r="Q479" s="226">
        <v>0</v>
      </c>
      <c r="R479" s="226">
        <f>Q479*H479</f>
        <v>0</v>
      </c>
      <c r="S479" s="226">
        <v>0</v>
      </c>
      <c r="T479" s="227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8" t="s">
        <v>173</v>
      </c>
      <c r="AT479" s="228" t="s">
        <v>141</v>
      </c>
      <c r="AU479" s="228" t="s">
        <v>83</v>
      </c>
      <c r="AY479" s="14" t="s">
        <v>139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14" t="s">
        <v>81</v>
      </c>
      <c r="BK479" s="229">
        <f>ROUND(I479*H479,2)</f>
        <v>0</v>
      </c>
      <c r="BL479" s="14" t="s">
        <v>173</v>
      </c>
      <c r="BM479" s="228" t="s">
        <v>744</v>
      </c>
    </row>
    <row r="480" s="2" customFormat="1">
      <c r="A480" s="35"/>
      <c r="B480" s="36"/>
      <c r="C480" s="37"/>
      <c r="D480" s="230" t="s">
        <v>146</v>
      </c>
      <c r="E480" s="37"/>
      <c r="F480" s="231" t="s">
        <v>743</v>
      </c>
      <c r="G480" s="37"/>
      <c r="H480" s="37"/>
      <c r="I480" s="232"/>
      <c r="J480" s="37"/>
      <c r="K480" s="37"/>
      <c r="L480" s="41"/>
      <c r="M480" s="233"/>
      <c r="N480" s="234"/>
      <c r="O480" s="88"/>
      <c r="P480" s="88"/>
      <c r="Q480" s="88"/>
      <c r="R480" s="88"/>
      <c r="S480" s="88"/>
      <c r="T480" s="89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T480" s="14" t="s">
        <v>146</v>
      </c>
      <c r="AU480" s="14" t="s">
        <v>83</v>
      </c>
    </row>
    <row r="481" s="12" customFormat="1" ht="25.92" customHeight="1">
      <c r="A481" s="12"/>
      <c r="B481" s="200"/>
      <c r="C481" s="201"/>
      <c r="D481" s="202" t="s">
        <v>72</v>
      </c>
      <c r="E481" s="203" t="s">
        <v>745</v>
      </c>
      <c r="F481" s="203" t="s">
        <v>746</v>
      </c>
      <c r="G481" s="201"/>
      <c r="H481" s="201"/>
      <c r="I481" s="204"/>
      <c r="J481" s="205">
        <f>BK481</f>
        <v>0</v>
      </c>
      <c r="K481" s="201"/>
      <c r="L481" s="206"/>
      <c r="M481" s="207"/>
      <c r="N481" s="208"/>
      <c r="O481" s="208"/>
      <c r="P481" s="209">
        <f>P482+P485+P488</f>
        <v>0</v>
      </c>
      <c r="Q481" s="208"/>
      <c r="R481" s="209">
        <f>R482+R485+R488</f>
        <v>0</v>
      </c>
      <c r="S481" s="208"/>
      <c r="T481" s="210">
        <f>T482+T485+T488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1" t="s">
        <v>156</v>
      </c>
      <c r="AT481" s="212" t="s">
        <v>72</v>
      </c>
      <c r="AU481" s="212" t="s">
        <v>73</v>
      </c>
      <c r="AY481" s="211" t="s">
        <v>139</v>
      </c>
      <c r="BK481" s="213">
        <f>BK482+BK485+BK488</f>
        <v>0</v>
      </c>
    </row>
    <row r="482" s="12" customFormat="1" ht="22.8" customHeight="1">
      <c r="A482" s="12"/>
      <c r="B482" s="200"/>
      <c r="C482" s="201"/>
      <c r="D482" s="202" t="s">
        <v>72</v>
      </c>
      <c r="E482" s="214" t="s">
        <v>747</v>
      </c>
      <c r="F482" s="214" t="s">
        <v>748</v>
      </c>
      <c r="G482" s="201"/>
      <c r="H482" s="201"/>
      <c r="I482" s="204"/>
      <c r="J482" s="215">
        <f>BK482</f>
        <v>0</v>
      </c>
      <c r="K482" s="201"/>
      <c r="L482" s="206"/>
      <c r="M482" s="207"/>
      <c r="N482" s="208"/>
      <c r="O482" s="208"/>
      <c r="P482" s="209">
        <f>SUM(P483:P484)</f>
        <v>0</v>
      </c>
      <c r="Q482" s="208"/>
      <c r="R482" s="209">
        <f>SUM(R483:R484)</f>
        <v>0</v>
      </c>
      <c r="S482" s="208"/>
      <c r="T482" s="210">
        <f>SUM(T483:T484)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1" t="s">
        <v>156</v>
      </c>
      <c r="AT482" s="212" t="s">
        <v>72</v>
      </c>
      <c r="AU482" s="212" t="s">
        <v>81</v>
      </c>
      <c r="AY482" s="211" t="s">
        <v>139</v>
      </c>
      <c r="BK482" s="213">
        <f>SUM(BK483:BK484)</f>
        <v>0</v>
      </c>
    </row>
    <row r="483" s="2" customFormat="1" ht="16.5" customHeight="1">
      <c r="A483" s="35"/>
      <c r="B483" s="36"/>
      <c r="C483" s="216" t="s">
        <v>452</v>
      </c>
      <c r="D483" s="216" t="s">
        <v>141</v>
      </c>
      <c r="E483" s="217" t="s">
        <v>749</v>
      </c>
      <c r="F483" s="218" t="s">
        <v>748</v>
      </c>
      <c r="G483" s="219" t="s">
        <v>447</v>
      </c>
      <c r="H483" s="220">
        <v>1</v>
      </c>
      <c r="I483" s="221"/>
      <c r="J483" s="222">
        <f>ROUND(I483*H483,2)</f>
        <v>0</v>
      </c>
      <c r="K483" s="223"/>
      <c r="L483" s="41"/>
      <c r="M483" s="224" t="s">
        <v>1</v>
      </c>
      <c r="N483" s="225" t="s">
        <v>38</v>
      </c>
      <c r="O483" s="88"/>
      <c r="P483" s="226">
        <f>O483*H483</f>
        <v>0</v>
      </c>
      <c r="Q483" s="226">
        <v>0</v>
      </c>
      <c r="R483" s="226">
        <f>Q483*H483</f>
        <v>0</v>
      </c>
      <c r="S483" s="226">
        <v>0</v>
      </c>
      <c r="T483" s="227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28" t="s">
        <v>145</v>
      </c>
      <c r="AT483" s="228" t="s">
        <v>141</v>
      </c>
      <c r="AU483" s="228" t="s">
        <v>83</v>
      </c>
      <c r="AY483" s="14" t="s">
        <v>139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4" t="s">
        <v>81</v>
      </c>
      <c r="BK483" s="229">
        <f>ROUND(I483*H483,2)</f>
        <v>0</v>
      </c>
      <c r="BL483" s="14" t="s">
        <v>145</v>
      </c>
      <c r="BM483" s="228" t="s">
        <v>750</v>
      </c>
    </row>
    <row r="484" s="2" customFormat="1">
      <c r="A484" s="35"/>
      <c r="B484" s="36"/>
      <c r="C484" s="37"/>
      <c r="D484" s="230" t="s">
        <v>146</v>
      </c>
      <c r="E484" s="37"/>
      <c r="F484" s="231" t="s">
        <v>748</v>
      </c>
      <c r="G484" s="37"/>
      <c r="H484" s="37"/>
      <c r="I484" s="232"/>
      <c r="J484" s="37"/>
      <c r="K484" s="37"/>
      <c r="L484" s="41"/>
      <c r="M484" s="233"/>
      <c r="N484" s="234"/>
      <c r="O484" s="88"/>
      <c r="P484" s="88"/>
      <c r="Q484" s="88"/>
      <c r="R484" s="88"/>
      <c r="S484" s="88"/>
      <c r="T484" s="89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4" t="s">
        <v>146</v>
      </c>
      <c r="AU484" s="14" t="s">
        <v>83</v>
      </c>
    </row>
    <row r="485" s="12" customFormat="1" ht="22.8" customHeight="1">
      <c r="A485" s="12"/>
      <c r="B485" s="200"/>
      <c r="C485" s="201"/>
      <c r="D485" s="202" t="s">
        <v>72</v>
      </c>
      <c r="E485" s="214" t="s">
        <v>751</v>
      </c>
      <c r="F485" s="214" t="s">
        <v>752</v>
      </c>
      <c r="G485" s="201"/>
      <c r="H485" s="201"/>
      <c r="I485" s="204"/>
      <c r="J485" s="215">
        <f>BK485</f>
        <v>0</v>
      </c>
      <c r="K485" s="201"/>
      <c r="L485" s="206"/>
      <c r="M485" s="207"/>
      <c r="N485" s="208"/>
      <c r="O485" s="208"/>
      <c r="P485" s="209">
        <f>SUM(P486:P487)</f>
        <v>0</v>
      </c>
      <c r="Q485" s="208"/>
      <c r="R485" s="209">
        <f>SUM(R486:R487)</f>
        <v>0</v>
      </c>
      <c r="S485" s="208"/>
      <c r="T485" s="210">
        <f>SUM(T486:T487)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1" t="s">
        <v>156</v>
      </c>
      <c r="AT485" s="212" t="s">
        <v>72</v>
      </c>
      <c r="AU485" s="212" t="s">
        <v>81</v>
      </c>
      <c r="AY485" s="211" t="s">
        <v>139</v>
      </c>
      <c r="BK485" s="213">
        <f>SUM(BK486:BK487)</f>
        <v>0</v>
      </c>
    </row>
    <row r="486" s="2" customFormat="1" ht="16.5" customHeight="1">
      <c r="A486" s="35"/>
      <c r="B486" s="36"/>
      <c r="C486" s="216" t="s">
        <v>753</v>
      </c>
      <c r="D486" s="216" t="s">
        <v>141</v>
      </c>
      <c r="E486" s="217" t="s">
        <v>754</v>
      </c>
      <c r="F486" s="218" t="s">
        <v>752</v>
      </c>
      <c r="G486" s="219" t="s">
        <v>211</v>
      </c>
      <c r="H486" s="220">
        <v>1</v>
      </c>
      <c r="I486" s="221"/>
      <c r="J486" s="222">
        <f>ROUND(I486*H486,2)</f>
        <v>0</v>
      </c>
      <c r="K486" s="223"/>
      <c r="L486" s="41"/>
      <c r="M486" s="224" t="s">
        <v>1</v>
      </c>
      <c r="N486" s="225" t="s">
        <v>38</v>
      </c>
      <c r="O486" s="88"/>
      <c r="P486" s="226">
        <f>O486*H486</f>
        <v>0</v>
      </c>
      <c r="Q486" s="226">
        <v>0</v>
      </c>
      <c r="R486" s="226">
        <f>Q486*H486</f>
        <v>0</v>
      </c>
      <c r="S486" s="226">
        <v>0</v>
      </c>
      <c r="T486" s="227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8" t="s">
        <v>145</v>
      </c>
      <c r="AT486" s="228" t="s">
        <v>141</v>
      </c>
      <c r="AU486" s="228" t="s">
        <v>83</v>
      </c>
      <c r="AY486" s="14" t="s">
        <v>139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14" t="s">
        <v>81</v>
      </c>
      <c r="BK486" s="229">
        <f>ROUND(I486*H486,2)</f>
        <v>0</v>
      </c>
      <c r="BL486" s="14" t="s">
        <v>145</v>
      </c>
      <c r="BM486" s="228" t="s">
        <v>755</v>
      </c>
    </row>
    <row r="487" s="2" customFormat="1">
      <c r="A487" s="35"/>
      <c r="B487" s="36"/>
      <c r="C487" s="37"/>
      <c r="D487" s="230" t="s">
        <v>146</v>
      </c>
      <c r="E487" s="37"/>
      <c r="F487" s="231" t="s">
        <v>756</v>
      </c>
      <c r="G487" s="37"/>
      <c r="H487" s="37"/>
      <c r="I487" s="232"/>
      <c r="J487" s="37"/>
      <c r="K487" s="37"/>
      <c r="L487" s="41"/>
      <c r="M487" s="233"/>
      <c r="N487" s="234"/>
      <c r="O487" s="88"/>
      <c r="P487" s="88"/>
      <c r="Q487" s="88"/>
      <c r="R487" s="88"/>
      <c r="S487" s="88"/>
      <c r="T487" s="89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4" t="s">
        <v>146</v>
      </c>
      <c r="AU487" s="14" t="s">
        <v>83</v>
      </c>
    </row>
    <row r="488" s="12" customFormat="1" ht="22.8" customHeight="1">
      <c r="A488" s="12"/>
      <c r="B488" s="200"/>
      <c r="C488" s="201"/>
      <c r="D488" s="202" t="s">
        <v>72</v>
      </c>
      <c r="E488" s="214" t="s">
        <v>757</v>
      </c>
      <c r="F488" s="214" t="s">
        <v>758</v>
      </c>
      <c r="G488" s="201"/>
      <c r="H488" s="201"/>
      <c r="I488" s="204"/>
      <c r="J488" s="215">
        <f>BK488</f>
        <v>0</v>
      </c>
      <c r="K488" s="201"/>
      <c r="L488" s="206"/>
      <c r="M488" s="207"/>
      <c r="N488" s="208"/>
      <c r="O488" s="208"/>
      <c r="P488" s="209">
        <f>SUM(P489:P490)</f>
        <v>0</v>
      </c>
      <c r="Q488" s="208"/>
      <c r="R488" s="209">
        <f>SUM(R489:R490)</f>
        <v>0</v>
      </c>
      <c r="S488" s="208"/>
      <c r="T488" s="210">
        <f>SUM(T489:T490)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1" t="s">
        <v>156</v>
      </c>
      <c r="AT488" s="212" t="s">
        <v>72</v>
      </c>
      <c r="AU488" s="212" t="s">
        <v>81</v>
      </c>
      <c r="AY488" s="211" t="s">
        <v>139</v>
      </c>
      <c r="BK488" s="213">
        <f>SUM(BK489:BK490)</f>
        <v>0</v>
      </c>
    </row>
    <row r="489" s="2" customFormat="1" ht="16.5" customHeight="1">
      <c r="A489" s="35"/>
      <c r="B489" s="36"/>
      <c r="C489" s="216" t="s">
        <v>455</v>
      </c>
      <c r="D489" s="216" t="s">
        <v>141</v>
      </c>
      <c r="E489" s="217" t="s">
        <v>759</v>
      </c>
      <c r="F489" s="218" t="s">
        <v>758</v>
      </c>
      <c r="G489" s="219" t="s">
        <v>211</v>
      </c>
      <c r="H489" s="220">
        <v>1</v>
      </c>
      <c r="I489" s="221"/>
      <c r="J489" s="222">
        <f>ROUND(I489*H489,2)</f>
        <v>0</v>
      </c>
      <c r="K489" s="223"/>
      <c r="L489" s="41"/>
      <c r="M489" s="224" t="s">
        <v>1</v>
      </c>
      <c r="N489" s="225" t="s">
        <v>38</v>
      </c>
      <c r="O489" s="88"/>
      <c r="P489" s="226">
        <f>O489*H489</f>
        <v>0</v>
      </c>
      <c r="Q489" s="226">
        <v>0</v>
      </c>
      <c r="R489" s="226">
        <f>Q489*H489</f>
        <v>0</v>
      </c>
      <c r="S489" s="226">
        <v>0</v>
      </c>
      <c r="T489" s="227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28" t="s">
        <v>145</v>
      </c>
      <c r="AT489" s="228" t="s">
        <v>141</v>
      </c>
      <c r="AU489" s="228" t="s">
        <v>83</v>
      </c>
      <c r="AY489" s="14" t="s">
        <v>139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14" t="s">
        <v>81</v>
      </c>
      <c r="BK489" s="229">
        <f>ROUND(I489*H489,2)</f>
        <v>0</v>
      </c>
      <c r="BL489" s="14" t="s">
        <v>145</v>
      </c>
      <c r="BM489" s="228" t="s">
        <v>760</v>
      </c>
    </row>
    <row r="490" s="2" customFormat="1">
      <c r="A490" s="35"/>
      <c r="B490" s="36"/>
      <c r="C490" s="37"/>
      <c r="D490" s="230" t="s">
        <v>146</v>
      </c>
      <c r="E490" s="37"/>
      <c r="F490" s="231" t="s">
        <v>761</v>
      </c>
      <c r="G490" s="37"/>
      <c r="H490" s="37"/>
      <c r="I490" s="232"/>
      <c r="J490" s="37"/>
      <c r="K490" s="37"/>
      <c r="L490" s="41"/>
      <c r="M490" s="247"/>
      <c r="N490" s="248"/>
      <c r="O490" s="249"/>
      <c r="P490" s="249"/>
      <c r="Q490" s="249"/>
      <c r="R490" s="249"/>
      <c r="S490" s="249"/>
      <c r="T490" s="250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4" t="s">
        <v>146</v>
      </c>
      <c r="AU490" s="14" t="s">
        <v>83</v>
      </c>
    </row>
    <row r="491" s="2" customFormat="1" ht="6.96" customHeight="1">
      <c r="A491" s="35"/>
      <c r="B491" s="63"/>
      <c r="C491" s="64"/>
      <c r="D491" s="64"/>
      <c r="E491" s="64"/>
      <c r="F491" s="64"/>
      <c r="G491" s="64"/>
      <c r="H491" s="64"/>
      <c r="I491" s="64"/>
      <c r="J491" s="64"/>
      <c r="K491" s="64"/>
      <c r="L491" s="41"/>
      <c r="M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</row>
  </sheetData>
  <sheetProtection sheet="1" autoFilter="0" formatColumns="0" formatRows="0" objects="1" scenarios="1" spinCount="100000" saltValue="GxYY/8tG3MntUAfeJeoINkscK9cIo/50jOXNPxncEJE42bh/2Ps7w4Mwigwc72e31SiT50zc6RxVt/AXuyYRjQ==" hashValue="gSHeql55qd5I2VCeOai8jVp1NetKluJwlaMNdtC8wEShzfoLWHeO7a/h0xjZty5ehqHGKbemDoIg98SpFm/yXQ==" algorithmName="SHA-512" password="CC35"/>
  <autoFilter ref="C138:K490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Adrspach_ON - Oprava střechy, vnějšího pláště budovy a VPP, uprava vnitřnich prostor a dodání mobiliare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762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ROUND((SUM(BE127:BE202)),  2)</f>
        <v>0</v>
      </c>
      <c r="G33" s="35"/>
      <c r="H33" s="35"/>
      <c r="I33" s="152">
        <v>0.20999999999999999</v>
      </c>
      <c r="J33" s="151">
        <f>ROUND(((SUM(BE127:BE202))*I33),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ROUND((SUM(BF127:BF202)),  2)</f>
        <v>0</v>
      </c>
      <c r="G34" s="35"/>
      <c r="H34" s="35"/>
      <c r="I34" s="152">
        <v>0.14999999999999999</v>
      </c>
      <c r="J34" s="151">
        <f>ROUND(((SUM(BF127:BF202))*I34),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ROUND((SUM(BG127:BG202)),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ROUND((SUM(BH127:BH202)),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ROUND((SUM(BI127:BI202)),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Adrspach_ON - Oprava střechy, vnějšího pláště budovy a VPP, uprava vnitřnich prostor a dodání mobiliare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Střecha skladu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28. 1. 2021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106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108</v>
      </c>
      <c r="E99" s="185"/>
      <c r="F99" s="185"/>
      <c r="G99" s="185"/>
      <c r="H99" s="185"/>
      <c r="I99" s="185"/>
      <c r="J99" s="186">
        <f>J136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109</v>
      </c>
      <c r="E100" s="185"/>
      <c r="F100" s="185"/>
      <c r="G100" s="185"/>
      <c r="H100" s="185"/>
      <c r="I100" s="185"/>
      <c r="J100" s="186">
        <f>J147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110</v>
      </c>
      <c r="E101" s="179"/>
      <c r="F101" s="179"/>
      <c r="G101" s="179"/>
      <c r="H101" s="179"/>
      <c r="I101" s="179"/>
      <c r="J101" s="180">
        <f>J150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763</v>
      </c>
      <c r="E102" s="185"/>
      <c r="F102" s="185"/>
      <c r="G102" s="185"/>
      <c r="H102" s="185"/>
      <c r="I102" s="185"/>
      <c r="J102" s="186">
        <f>J151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113</v>
      </c>
      <c r="E103" s="185"/>
      <c r="F103" s="185"/>
      <c r="G103" s="185"/>
      <c r="H103" s="185"/>
      <c r="I103" s="185"/>
      <c r="J103" s="186">
        <f>J164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114</v>
      </c>
      <c r="E104" s="185"/>
      <c r="F104" s="185"/>
      <c r="G104" s="185"/>
      <c r="H104" s="185"/>
      <c r="I104" s="185"/>
      <c r="J104" s="186">
        <f>J177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120</v>
      </c>
      <c r="E105" s="179"/>
      <c r="F105" s="179"/>
      <c r="G105" s="179"/>
      <c r="H105" s="179"/>
      <c r="I105" s="179"/>
      <c r="J105" s="180">
        <f>J196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121</v>
      </c>
      <c r="E106" s="185"/>
      <c r="F106" s="185"/>
      <c r="G106" s="185"/>
      <c r="H106" s="185"/>
      <c r="I106" s="185"/>
      <c r="J106" s="186">
        <f>J197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122</v>
      </c>
      <c r="E107" s="185"/>
      <c r="F107" s="185"/>
      <c r="G107" s="185"/>
      <c r="H107" s="185"/>
      <c r="I107" s="185"/>
      <c r="J107" s="186">
        <f>J200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124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6.25" customHeight="1">
      <c r="A117" s="35"/>
      <c r="B117" s="36"/>
      <c r="C117" s="37"/>
      <c r="D117" s="37"/>
      <c r="E117" s="171" t="str">
        <f>E7</f>
        <v>Adrspach_ON - Oprava střechy, vnějšího pláště budovy a VPP, uprava vnitřnich prostor a dodání mobiliare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94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02 - Střecha skladu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6" t="str">
        <f>IF(J12="","",J12)</f>
        <v>28. 1. 2021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29" t="s">
        <v>29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29" t="s">
        <v>31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8"/>
      <c r="B126" s="189"/>
      <c r="C126" s="190" t="s">
        <v>125</v>
      </c>
      <c r="D126" s="191" t="s">
        <v>58</v>
      </c>
      <c r="E126" s="191" t="s">
        <v>54</v>
      </c>
      <c r="F126" s="191" t="s">
        <v>55</v>
      </c>
      <c r="G126" s="191" t="s">
        <v>126</v>
      </c>
      <c r="H126" s="191" t="s">
        <v>127</v>
      </c>
      <c r="I126" s="191" t="s">
        <v>128</v>
      </c>
      <c r="J126" s="192" t="s">
        <v>98</v>
      </c>
      <c r="K126" s="193" t="s">
        <v>129</v>
      </c>
      <c r="L126" s="194"/>
      <c r="M126" s="97" t="s">
        <v>1</v>
      </c>
      <c r="N126" s="98" t="s">
        <v>37</v>
      </c>
      <c r="O126" s="98" t="s">
        <v>130</v>
      </c>
      <c r="P126" s="98" t="s">
        <v>131</v>
      </c>
      <c r="Q126" s="98" t="s">
        <v>132</v>
      </c>
      <c r="R126" s="98" t="s">
        <v>133</v>
      </c>
      <c r="S126" s="98" t="s">
        <v>134</v>
      </c>
      <c r="T126" s="99" t="s">
        <v>135</v>
      </c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</row>
    <row r="127" s="2" customFormat="1" ht="22.8" customHeight="1">
      <c r="A127" s="35"/>
      <c r="B127" s="36"/>
      <c r="C127" s="104" t="s">
        <v>136</v>
      </c>
      <c r="D127" s="37"/>
      <c r="E127" s="37"/>
      <c r="F127" s="37"/>
      <c r="G127" s="37"/>
      <c r="H127" s="37"/>
      <c r="I127" s="37"/>
      <c r="J127" s="195">
        <f>BK127</f>
        <v>0</v>
      </c>
      <c r="K127" s="37"/>
      <c r="L127" s="41"/>
      <c r="M127" s="100"/>
      <c r="N127" s="196"/>
      <c r="O127" s="101"/>
      <c r="P127" s="197">
        <f>P128+P150+P196</f>
        <v>0</v>
      </c>
      <c r="Q127" s="101"/>
      <c r="R127" s="197">
        <f>R128+R150+R196</f>
        <v>0</v>
      </c>
      <c r="S127" s="101"/>
      <c r="T127" s="198">
        <f>T128+T150+T196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72</v>
      </c>
      <c r="AU127" s="14" t="s">
        <v>100</v>
      </c>
      <c r="BK127" s="199">
        <f>BK128+BK150+BK196</f>
        <v>0</v>
      </c>
    </row>
    <row r="128" s="12" customFormat="1" ht="25.92" customHeight="1">
      <c r="A128" s="12"/>
      <c r="B128" s="200"/>
      <c r="C128" s="201"/>
      <c r="D128" s="202" t="s">
        <v>72</v>
      </c>
      <c r="E128" s="203" t="s">
        <v>137</v>
      </c>
      <c r="F128" s="203" t="s">
        <v>138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P129+P136+P147</f>
        <v>0</v>
      </c>
      <c r="Q128" s="208"/>
      <c r="R128" s="209">
        <f>R129+R136+R147</f>
        <v>0</v>
      </c>
      <c r="S128" s="208"/>
      <c r="T128" s="210">
        <f>T129+T136+T147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81</v>
      </c>
      <c r="AT128" s="212" t="s">
        <v>72</v>
      </c>
      <c r="AU128" s="212" t="s">
        <v>73</v>
      </c>
      <c r="AY128" s="211" t="s">
        <v>139</v>
      </c>
      <c r="BK128" s="213">
        <f>BK129+BK136+BK147</f>
        <v>0</v>
      </c>
    </row>
    <row r="129" s="12" customFormat="1" ht="22.8" customHeight="1">
      <c r="A129" s="12"/>
      <c r="B129" s="200"/>
      <c r="C129" s="201"/>
      <c r="D129" s="202" t="s">
        <v>72</v>
      </c>
      <c r="E129" s="214" t="s">
        <v>174</v>
      </c>
      <c r="F129" s="214" t="s">
        <v>208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SUM(P130:P135)</f>
        <v>0</v>
      </c>
      <c r="Q129" s="208"/>
      <c r="R129" s="209">
        <f>SUM(R130:R135)</f>
        <v>0</v>
      </c>
      <c r="S129" s="208"/>
      <c r="T129" s="210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81</v>
      </c>
      <c r="AT129" s="212" t="s">
        <v>72</v>
      </c>
      <c r="AU129" s="212" t="s">
        <v>81</v>
      </c>
      <c r="AY129" s="211" t="s">
        <v>139</v>
      </c>
      <c r="BK129" s="213">
        <f>SUM(BK130:BK135)</f>
        <v>0</v>
      </c>
    </row>
    <row r="130" s="2" customFormat="1" ht="21.75" customHeight="1">
      <c r="A130" s="35"/>
      <c r="B130" s="36"/>
      <c r="C130" s="216" t="s">
        <v>81</v>
      </c>
      <c r="D130" s="216" t="s">
        <v>141</v>
      </c>
      <c r="E130" s="217" t="s">
        <v>764</v>
      </c>
      <c r="F130" s="218" t="s">
        <v>765</v>
      </c>
      <c r="G130" s="219" t="s">
        <v>326</v>
      </c>
      <c r="H130" s="220">
        <v>2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145</v>
      </c>
      <c r="AT130" s="228" t="s">
        <v>141</v>
      </c>
      <c r="AU130" s="228" t="s">
        <v>83</v>
      </c>
      <c r="AY130" s="14" t="s">
        <v>139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145</v>
      </c>
      <c r="BM130" s="228" t="s">
        <v>83</v>
      </c>
    </row>
    <row r="131" s="2" customFormat="1">
      <c r="A131" s="35"/>
      <c r="B131" s="36"/>
      <c r="C131" s="37"/>
      <c r="D131" s="230" t="s">
        <v>146</v>
      </c>
      <c r="E131" s="37"/>
      <c r="F131" s="231" t="s">
        <v>765</v>
      </c>
      <c r="G131" s="37"/>
      <c r="H131" s="37"/>
      <c r="I131" s="232"/>
      <c r="J131" s="37"/>
      <c r="K131" s="37"/>
      <c r="L131" s="41"/>
      <c r="M131" s="233"/>
      <c r="N131" s="234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146</v>
      </c>
      <c r="AU131" s="14" t="s">
        <v>83</v>
      </c>
    </row>
    <row r="132" s="2" customFormat="1" ht="33" customHeight="1">
      <c r="A132" s="35"/>
      <c r="B132" s="36"/>
      <c r="C132" s="216" t="s">
        <v>83</v>
      </c>
      <c r="D132" s="216" t="s">
        <v>141</v>
      </c>
      <c r="E132" s="217" t="s">
        <v>766</v>
      </c>
      <c r="F132" s="218" t="s">
        <v>767</v>
      </c>
      <c r="G132" s="219" t="s">
        <v>326</v>
      </c>
      <c r="H132" s="220">
        <v>14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145</v>
      </c>
      <c r="AT132" s="228" t="s">
        <v>141</v>
      </c>
      <c r="AU132" s="228" t="s">
        <v>83</v>
      </c>
      <c r="AY132" s="14" t="s">
        <v>139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145</v>
      </c>
      <c r="BM132" s="228" t="s">
        <v>145</v>
      </c>
    </row>
    <row r="133" s="2" customFormat="1">
      <c r="A133" s="35"/>
      <c r="B133" s="36"/>
      <c r="C133" s="37"/>
      <c r="D133" s="230" t="s">
        <v>146</v>
      </c>
      <c r="E133" s="37"/>
      <c r="F133" s="231" t="s">
        <v>767</v>
      </c>
      <c r="G133" s="37"/>
      <c r="H133" s="37"/>
      <c r="I133" s="232"/>
      <c r="J133" s="37"/>
      <c r="K133" s="37"/>
      <c r="L133" s="41"/>
      <c r="M133" s="233"/>
      <c r="N133" s="23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146</v>
      </c>
      <c r="AU133" s="14" t="s">
        <v>83</v>
      </c>
    </row>
    <row r="134" s="2" customFormat="1" ht="21.75" customHeight="1">
      <c r="A134" s="35"/>
      <c r="B134" s="36"/>
      <c r="C134" s="216" t="s">
        <v>149</v>
      </c>
      <c r="D134" s="216" t="s">
        <v>141</v>
      </c>
      <c r="E134" s="217" t="s">
        <v>768</v>
      </c>
      <c r="F134" s="218" t="s">
        <v>769</v>
      </c>
      <c r="G134" s="219" t="s">
        <v>326</v>
      </c>
      <c r="H134" s="220">
        <v>2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145</v>
      </c>
      <c r="AT134" s="228" t="s">
        <v>141</v>
      </c>
      <c r="AU134" s="228" t="s">
        <v>83</v>
      </c>
      <c r="AY134" s="14" t="s">
        <v>139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145</v>
      </c>
      <c r="BM134" s="228" t="s">
        <v>152</v>
      </c>
    </row>
    <row r="135" s="2" customFormat="1">
      <c r="A135" s="35"/>
      <c r="B135" s="36"/>
      <c r="C135" s="37"/>
      <c r="D135" s="230" t="s">
        <v>146</v>
      </c>
      <c r="E135" s="37"/>
      <c r="F135" s="231" t="s">
        <v>769</v>
      </c>
      <c r="G135" s="37"/>
      <c r="H135" s="37"/>
      <c r="I135" s="232"/>
      <c r="J135" s="37"/>
      <c r="K135" s="37"/>
      <c r="L135" s="41"/>
      <c r="M135" s="233"/>
      <c r="N135" s="234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146</v>
      </c>
      <c r="AU135" s="14" t="s">
        <v>83</v>
      </c>
    </row>
    <row r="136" s="12" customFormat="1" ht="22.8" customHeight="1">
      <c r="A136" s="12"/>
      <c r="B136" s="200"/>
      <c r="C136" s="201"/>
      <c r="D136" s="202" t="s">
        <v>72</v>
      </c>
      <c r="E136" s="214" t="s">
        <v>274</v>
      </c>
      <c r="F136" s="214" t="s">
        <v>275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SUM(P137:P146)</f>
        <v>0</v>
      </c>
      <c r="Q136" s="208"/>
      <c r="R136" s="209">
        <f>SUM(R137:R146)</f>
        <v>0</v>
      </c>
      <c r="S136" s="208"/>
      <c r="T136" s="210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81</v>
      </c>
      <c r="AT136" s="212" t="s">
        <v>72</v>
      </c>
      <c r="AU136" s="212" t="s">
        <v>81</v>
      </c>
      <c r="AY136" s="211" t="s">
        <v>139</v>
      </c>
      <c r="BK136" s="213">
        <f>SUM(BK137:BK146)</f>
        <v>0</v>
      </c>
    </row>
    <row r="137" s="2" customFormat="1" ht="21.75" customHeight="1">
      <c r="A137" s="35"/>
      <c r="B137" s="36"/>
      <c r="C137" s="216" t="s">
        <v>145</v>
      </c>
      <c r="D137" s="216" t="s">
        <v>141</v>
      </c>
      <c r="E137" s="217" t="s">
        <v>280</v>
      </c>
      <c r="F137" s="218" t="s">
        <v>281</v>
      </c>
      <c r="G137" s="219" t="s">
        <v>159</v>
      </c>
      <c r="H137" s="220">
        <v>3.8140000000000001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145</v>
      </c>
      <c r="AT137" s="228" t="s">
        <v>141</v>
      </c>
      <c r="AU137" s="228" t="s">
        <v>83</v>
      </c>
      <c r="AY137" s="14" t="s">
        <v>139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145</v>
      </c>
      <c r="BM137" s="228" t="s">
        <v>155</v>
      </c>
    </row>
    <row r="138" s="2" customFormat="1">
      <c r="A138" s="35"/>
      <c r="B138" s="36"/>
      <c r="C138" s="37"/>
      <c r="D138" s="230" t="s">
        <v>146</v>
      </c>
      <c r="E138" s="37"/>
      <c r="F138" s="231" t="s">
        <v>281</v>
      </c>
      <c r="G138" s="37"/>
      <c r="H138" s="37"/>
      <c r="I138" s="232"/>
      <c r="J138" s="37"/>
      <c r="K138" s="37"/>
      <c r="L138" s="41"/>
      <c r="M138" s="233"/>
      <c r="N138" s="23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146</v>
      </c>
      <c r="AU138" s="14" t="s">
        <v>83</v>
      </c>
    </row>
    <row r="139" s="2" customFormat="1" ht="33" customHeight="1">
      <c r="A139" s="35"/>
      <c r="B139" s="36"/>
      <c r="C139" s="216" t="s">
        <v>156</v>
      </c>
      <c r="D139" s="216" t="s">
        <v>141</v>
      </c>
      <c r="E139" s="217" t="s">
        <v>770</v>
      </c>
      <c r="F139" s="218" t="s">
        <v>771</v>
      </c>
      <c r="G139" s="219" t="s">
        <v>159</v>
      </c>
      <c r="H139" s="220">
        <v>3.8140000000000001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145</v>
      </c>
      <c r="AT139" s="228" t="s">
        <v>141</v>
      </c>
      <c r="AU139" s="228" t="s">
        <v>83</v>
      </c>
      <c r="AY139" s="14" t="s">
        <v>139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145</v>
      </c>
      <c r="BM139" s="228" t="s">
        <v>160</v>
      </c>
    </row>
    <row r="140" s="2" customFormat="1">
      <c r="A140" s="35"/>
      <c r="B140" s="36"/>
      <c r="C140" s="37"/>
      <c r="D140" s="230" t="s">
        <v>146</v>
      </c>
      <c r="E140" s="37"/>
      <c r="F140" s="231" t="s">
        <v>771</v>
      </c>
      <c r="G140" s="37"/>
      <c r="H140" s="37"/>
      <c r="I140" s="232"/>
      <c r="J140" s="37"/>
      <c r="K140" s="37"/>
      <c r="L140" s="41"/>
      <c r="M140" s="233"/>
      <c r="N140" s="23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146</v>
      </c>
      <c r="AU140" s="14" t="s">
        <v>83</v>
      </c>
    </row>
    <row r="141" s="2" customFormat="1" ht="21.75" customHeight="1">
      <c r="A141" s="35"/>
      <c r="B141" s="36"/>
      <c r="C141" s="216" t="s">
        <v>152</v>
      </c>
      <c r="D141" s="216" t="s">
        <v>141</v>
      </c>
      <c r="E141" s="217" t="s">
        <v>772</v>
      </c>
      <c r="F141" s="218" t="s">
        <v>773</v>
      </c>
      <c r="G141" s="219" t="s">
        <v>159</v>
      </c>
      <c r="H141" s="220">
        <v>114.42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145</v>
      </c>
      <c r="AT141" s="228" t="s">
        <v>141</v>
      </c>
      <c r="AU141" s="228" t="s">
        <v>83</v>
      </c>
      <c r="AY141" s="14" t="s">
        <v>139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145</v>
      </c>
      <c r="BM141" s="228" t="s">
        <v>165</v>
      </c>
    </row>
    <row r="142" s="2" customFormat="1">
      <c r="A142" s="35"/>
      <c r="B142" s="36"/>
      <c r="C142" s="37"/>
      <c r="D142" s="230" t="s">
        <v>146</v>
      </c>
      <c r="E142" s="37"/>
      <c r="F142" s="231" t="s">
        <v>773</v>
      </c>
      <c r="G142" s="37"/>
      <c r="H142" s="37"/>
      <c r="I142" s="232"/>
      <c r="J142" s="37"/>
      <c r="K142" s="37"/>
      <c r="L142" s="41"/>
      <c r="M142" s="233"/>
      <c r="N142" s="23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146</v>
      </c>
      <c r="AU142" s="14" t="s">
        <v>83</v>
      </c>
    </row>
    <row r="143" s="2" customFormat="1" ht="33" customHeight="1">
      <c r="A143" s="35"/>
      <c r="B143" s="36"/>
      <c r="C143" s="216" t="s">
        <v>167</v>
      </c>
      <c r="D143" s="216" t="s">
        <v>141</v>
      </c>
      <c r="E143" s="217" t="s">
        <v>774</v>
      </c>
      <c r="F143" s="218" t="s">
        <v>775</v>
      </c>
      <c r="G143" s="219" t="s">
        <v>159</v>
      </c>
      <c r="H143" s="220">
        <v>1.3799999999999999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145</v>
      </c>
      <c r="AT143" s="228" t="s">
        <v>141</v>
      </c>
      <c r="AU143" s="228" t="s">
        <v>83</v>
      </c>
      <c r="AY143" s="14" t="s">
        <v>139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145</v>
      </c>
      <c r="BM143" s="228" t="s">
        <v>170</v>
      </c>
    </row>
    <row r="144" s="2" customFormat="1">
      <c r="A144" s="35"/>
      <c r="B144" s="36"/>
      <c r="C144" s="37"/>
      <c r="D144" s="230" t="s">
        <v>146</v>
      </c>
      <c r="E144" s="37"/>
      <c r="F144" s="231" t="s">
        <v>775</v>
      </c>
      <c r="G144" s="37"/>
      <c r="H144" s="37"/>
      <c r="I144" s="232"/>
      <c r="J144" s="37"/>
      <c r="K144" s="37"/>
      <c r="L144" s="41"/>
      <c r="M144" s="233"/>
      <c r="N144" s="23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146</v>
      </c>
      <c r="AU144" s="14" t="s">
        <v>83</v>
      </c>
    </row>
    <row r="145" s="2" customFormat="1" ht="33" customHeight="1">
      <c r="A145" s="35"/>
      <c r="B145" s="36"/>
      <c r="C145" s="216" t="s">
        <v>155</v>
      </c>
      <c r="D145" s="216" t="s">
        <v>141</v>
      </c>
      <c r="E145" s="217" t="s">
        <v>776</v>
      </c>
      <c r="F145" s="218" t="s">
        <v>777</v>
      </c>
      <c r="G145" s="219" t="s">
        <v>159</v>
      </c>
      <c r="H145" s="220">
        <v>2.4340000000000002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145</v>
      </c>
      <c r="AT145" s="228" t="s">
        <v>141</v>
      </c>
      <c r="AU145" s="228" t="s">
        <v>83</v>
      </c>
      <c r="AY145" s="14" t="s">
        <v>139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145</v>
      </c>
      <c r="BM145" s="228" t="s">
        <v>173</v>
      </c>
    </row>
    <row r="146" s="2" customFormat="1">
      <c r="A146" s="35"/>
      <c r="B146" s="36"/>
      <c r="C146" s="37"/>
      <c r="D146" s="230" t="s">
        <v>146</v>
      </c>
      <c r="E146" s="37"/>
      <c r="F146" s="231" t="s">
        <v>777</v>
      </c>
      <c r="G146" s="37"/>
      <c r="H146" s="37"/>
      <c r="I146" s="232"/>
      <c r="J146" s="37"/>
      <c r="K146" s="37"/>
      <c r="L146" s="41"/>
      <c r="M146" s="233"/>
      <c r="N146" s="23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146</v>
      </c>
      <c r="AU146" s="14" t="s">
        <v>83</v>
      </c>
    </row>
    <row r="147" s="12" customFormat="1" ht="22.8" customHeight="1">
      <c r="A147" s="12"/>
      <c r="B147" s="200"/>
      <c r="C147" s="201"/>
      <c r="D147" s="202" t="s">
        <v>72</v>
      </c>
      <c r="E147" s="214" t="s">
        <v>300</v>
      </c>
      <c r="F147" s="214" t="s">
        <v>301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SUM(P148:P149)</f>
        <v>0</v>
      </c>
      <c r="Q147" s="208"/>
      <c r="R147" s="209">
        <f>SUM(R148:R149)</f>
        <v>0</v>
      </c>
      <c r="S147" s="208"/>
      <c r="T147" s="210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81</v>
      </c>
      <c r="AT147" s="212" t="s">
        <v>72</v>
      </c>
      <c r="AU147" s="212" t="s">
        <v>81</v>
      </c>
      <c r="AY147" s="211" t="s">
        <v>139</v>
      </c>
      <c r="BK147" s="213">
        <f>SUM(BK148:BK149)</f>
        <v>0</v>
      </c>
    </row>
    <row r="148" s="2" customFormat="1" ht="16.5" customHeight="1">
      <c r="A148" s="35"/>
      <c r="B148" s="36"/>
      <c r="C148" s="216" t="s">
        <v>174</v>
      </c>
      <c r="D148" s="216" t="s">
        <v>141</v>
      </c>
      <c r="E148" s="217" t="s">
        <v>303</v>
      </c>
      <c r="F148" s="218" t="s">
        <v>304</v>
      </c>
      <c r="G148" s="219" t="s">
        <v>159</v>
      </c>
      <c r="H148" s="220">
        <v>0.042999999999999997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145</v>
      </c>
      <c r="AT148" s="228" t="s">
        <v>141</v>
      </c>
      <c r="AU148" s="228" t="s">
        <v>83</v>
      </c>
      <c r="AY148" s="14" t="s">
        <v>139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145</v>
      </c>
      <c r="BM148" s="228" t="s">
        <v>178</v>
      </c>
    </row>
    <row r="149" s="2" customFormat="1">
      <c r="A149" s="35"/>
      <c r="B149" s="36"/>
      <c r="C149" s="37"/>
      <c r="D149" s="230" t="s">
        <v>146</v>
      </c>
      <c r="E149" s="37"/>
      <c r="F149" s="231" t="s">
        <v>304</v>
      </c>
      <c r="G149" s="37"/>
      <c r="H149" s="37"/>
      <c r="I149" s="232"/>
      <c r="J149" s="37"/>
      <c r="K149" s="37"/>
      <c r="L149" s="41"/>
      <c r="M149" s="233"/>
      <c r="N149" s="234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146</v>
      </c>
      <c r="AU149" s="14" t="s">
        <v>83</v>
      </c>
    </row>
    <row r="150" s="12" customFormat="1" ht="25.92" customHeight="1">
      <c r="A150" s="12"/>
      <c r="B150" s="200"/>
      <c r="C150" s="201"/>
      <c r="D150" s="202" t="s">
        <v>72</v>
      </c>
      <c r="E150" s="203" t="s">
        <v>306</v>
      </c>
      <c r="F150" s="203" t="s">
        <v>307</v>
      </c>
      <c r="G150" s="201"/>
      <c r="H150" s="201"/>
      <c r="I150" s="204"/>
      <c r="J150" s="205">
        <f>BK150</f>
        <v>0</v>
      </c>
      <c r="K150" s="201"/>
      <c r="L150" s="206"/>
      <c r="M150" s="207"/>
      <c r="N150" s="208"/>
      <c r="O150" s="208"/>
      <c r="P150" s="209">
        <f>P151+P164+P177</f>
        <v>0</v>
      </c>
      <c r="Q150" s="208"/>
      <c r="R150" s="209">
        <f>R151+R164+R177</f>
        <v>0</v>
      </c>
      <c r="S150" s="208"/>
      <c r="T150" s="210">
        <f>T151+T164+T177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83</v>
      </c>
      <c r="AT150" s="212" t="s">
        <v>72</v>
      </c>
      <c r="AU150" s="212" t="s">
        <v>73</v>
      </c>
      <c r="AY150" s="211" t="s">
        <v>139</v>
      </c>
      <c r="BK150" s="213">
        <f>BK151+BK164+BK177</f>
        <v>0</v>
      </c>
    </row>
    <row r="151" s="12" customFormat="1" ht="22.8" customHeight="1">
      <c r="A151" s="12"/>
      <c r="B151" s="200"/>
      <c r="C151" s="201"/>
      <c r="D151" s="202" t="s">
        <v>72</v>
      </c>
      <c r="E151" s="214" t="s">
        <v>778</v>
      </c>
      <c r="F151" s="214" t="s">
        <v>779</v>
      </c>
      <c r="G151" s="201"/>
      <c r="H151" s="201"/>
      <c r="I151" s="204"/>
      <c r="J151" s="215">
        <f>BK151</f>
        <v>0</v>
      </c>
      <c r="K151" s="201"/>
      <c r="L151" s="206"/>
      <c r="M151" s="207"/>
      <c r="N151" s="208"/>
      <c r="O151" s="208"/>
      <c r="P151" s="209">
        <f>SUM(P152:P163)</f>
        <v>0</v>
      </c>
      <c r="Q151" s="208"/>
      <c r="R151" s="209">
        <f>SUM(R152:R163)</f>
        <v>0</v>
      </c>
      <c r="S151" s="208"/>
      <c r="T151" s="210">
        <f>SUM(T152:T163)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1" t="s">
        <v>83</v>
      </c>
      <c r="AT151" s="212" t="s">
        <v>72</v>
      </c>
      <c r="AU151" s="212" t="s">
        <v>81</v>
      </c>
      <c r="AY151" s="211" t="s">
        <v>139</v>
      </c>
      <c r="BK151" s="213">
        <f>SUM(BK152:BK163)</f>
        <v>0</v>
      </c>
    </row>
    <row r="152" s="2" customFormat="1" ht="21.75" customHeight="1">
      <c r="A152" s="35"/>
      <c r="B152" s="36"/>
      <c r="C152" s="216" t="s">
        <v>160</v>
      </c>
      <c r="D152" s="216" t="s">
        <v>141</v>
      </c>
      <c r="E152" s="217" t="s">
        <v>780</v>
      </c>
      <c r="F152" s="218" t="s">
        <v>781</v>
      </c>
      <c r="G152" s="219" t="s">
        <v>164</v>
      </c>
      <c r="H152" s="220">
        <v>138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173</v>
      </c>
      <c r="AT152" s="228" t="s">
        <v>141</v>
      </c>
      <c r="AU152" s="228" t="s">
        <v>83</v>
      </c>
      <c r="AY152" s="14" t="s">
        <v>139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173</v>
      </c>
      <c r="BM152" s="228" t="s">
        <v>182</v>
      </c>
    </row>
    <row r="153" s="2" customFormat="1">
      <c r="A153" s="35"/>
      <c r="B153" s="36"/>
      <c r="C153" s="37"/>
      <c r="D153" s="230" t="s">
        <v>146</v>
      </c>
      <c r="E153" s="37"/>
      <c r="F153" s="231" t="s">
        <v>781</v>
      </c>
      <c r="G153" s="37"/>
      <c r="H153" s="37"/>
      <c r="I153" s="232"/>
      <c r="J153" s="37"/>
      <c r="K153" s="37"/>
      <c r="L153" s="41"/>
      <c r="M153" s="233"/>
      <c r="N153" s="23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146</v>
      </c>
      <c r="AU153" s="14" t="s">
        <v>83</v>
      </c>
    </row>
    <row r="154" s="2" customFormat="1" ht="21.75" customHeight="1">
      <c r="A154" s="35"/>
      <c r="B154" s="36"/>
      <c r="C154" s="216" t="s">
        <v>183</v>
      </c>
      <c r="D154" s="216" t="s">
        <v>141</v>
      </c>
      <c r="E154" s="217" t="s">
        <v>782</v>
      </c>
      <c r="F154" s="218" t="s">
        <v>783</v>
      </c>
      <c r="G154" s="219" t="s">
        <v>164</v>
      </c>
      <c r="H154" s="220">
        <v>138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173</v>
      </c>
      <c r="AT154" s="228" t="s">
        <v>141</v>
      </c>
      <c r="AU154" s="228" t="s">
        <v>83</v>
      </c>
      <c r="AY154" s="14" t="s">
        <v>139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173</v>
      </c>
      <c r="BM154" s="228" t="s">
        <v>186</v>
      </c>
    </row>
    <row r="155" s="2" customFormat="1">
      <c r="A155" s="35"/>
      <c r="B155" s="36"/>
      <c r="C155" s="37"/>
      <c r="D155" s="230" t="s">
        <v>146</v>
      </c>
      <c r="E155" s="37"/>
      <c r="F155" s="231" t="s">
        <v>783</v>
      </c>
      <c r="G155" s="37"/>
      <c r="H155" s="37"/>
      <c r="I155" s="232"/>
      <c r="J155" s="37"/>
      <c r="K155" s="37"/>
      <c r="L155" s="41"/>
      <c r="M155" s="233"/>
      <c r="N155" s="234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146</v>
      </c>
      <c r="AU155" s="14" t="s">
        <v>83</v>
      </c>
    </row>
    <row r="156" s="2" customFormat="1" ht="21.75" customHeight="1">
      <c r="A156" s="35"/>
      <c r="B156" s="36"/>
      <c r="C156" s="235" t="s">
        <v>165</v>
      </c>
      <c r="D156" s="235" t="s">
        <v>175</v>
      </c>
      <c r="E156" s="236" t="s">
        <v>784</v>
      </c>
      <c r="F156" s="237" t="s">
        <v>785</v>
      </c>
      <c r="G156" s="238" t="s">
        <v>164</v>
      </c>
      <c r="H156" s="239">
        <v>158.69999999999999</v>
      </c>
      <c r="I156" s="240"/>
      <c r="J156" s="241">
        <f>ROUND(I156*H156,2)</f>
        <v>0</v>
      </c>
      <c r="K156" s="242"/>
      <c r="L156" s="243"/>
      <c r="M156" s="244" t="s">
        <v>1</v>
      </c>
      <c r="N156" s="24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203</v>
      </c>
      <c r="AT156" s="228" t="s">
        <v>175</v>
      </c>
      <c r="AU156" s="228" t="s">
        <v>83</v>
      </c>
      <c r="AY156" s="14" t="s">
        <v>139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173</v>
      </c>
      <c r="BM156" s="228" t="s">
        <v>190</v>
      </c>
    </row>
    <row r="157" s="2" customFormat="1">
      <c r="A157" s="35"/>
      <c r="B157" s="36"/>
      <c r="C157" s="37"/>
      <c r="D157" s="230" t="s">
        <v>146</v>
      </c>
      <c r="E157" s="37"/>
      <c r="F157" s="231" t="s">
        <v>785</v>
      </c>
      <c r="G157" s="37"/>
      <c r="H157" s="37"/>
      <c r="I157" s="232"/>
      <c r="J157" s="37"/>
      <c r="K157" s="37"/>
      <c r="L157" s="41"/>
      <c r="M157" s="233"/>
      <c r="N157" s="234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146</v>
      </c>
      <c r="AU157" s="14" t="s">
        <v>83</v>
      </c>
    </row>
    <row r="158" s="2" customFormat="1" ht="16.5" customHeight="1">
      <c r="A158" s="35"/>
      <c r="B158" s="36"/>
      <c r="C158" s="216" t="s">
        <v>191</v>
      </c>
      <c r="D158" s="216" t="s">
        <v>141</v>
      </c>
      <c r="E158" s="217" t="s">
        <v>786</v>
      </c>
      <c r="F158" s="218" t="s">
        <v>787</v>
      </c>
      <c r="G158" s="219" t="s">
        <v>164</v>
      </c>
      <c r="H158" s="220">
        <v>138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173</v>
      </c>
      <c r="AT158" s="228" t="s">
        <v>141</v>
      </c>
      <c r="AU158" s="228" t="s">
        <v>83</v>
      </c>
      <c r="AY158" s="14" t="s">
        <v>139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173</v>
      </c>
      <c r="BM158" s="228" t="s">
        <v>194</v>
      </c>
    </row>
    <row r="159" s="2" customFormat="1">
      <c r="A159" s="35"/>
      <c r="B159" s="36"/>
      <c r="C159" s="37"/>
      <c r="D159" s="230" t="s">
        <v>146</v>
      </c>
      <c r="E159" s="37"/>
      <c r="F159" s="231" t="s">
        <v>787</v>
      </c>
      <c r="G159" s="37"/>
      <c r="H159" s="37"/>
      <c r="I159" s="232"/>
      <c r="J159" s="37"/>
      <c r="K159" s="37"/>
      <c r="L159" s="41"/>
      <c r="M159" s="233"/>
      <c r="N159" s="23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146</v>
      </c>
      <c r="AU159" s="14" t="s">
        <v>83</v>
      </c>
    </row>
    <row r="160" s="2" customFormat="1" ht="16.5" customHeight="1">
      <c r="A160" s="35"/>
      <c r="B160" s="36"/>
      <c r="C160" s="235" t="s">
        <v>170</v>
      </c>
      <c r="D160" s="235" t="s">
        <v>175</v>
      </c>
      <c r="E160" s="236" t="s">
        <v>788</v>
      </c>
      <c r="F160" s="237" t="s">
        <v>789</v>
      </c>
      <c r="G160" s="238" t="s">
        <v>164</v>
      </c>
      <c r="H160" s="239">
        <v>151.80000000000001</v>
      </c>
      <c r="I160" s="240"/>
      <c r="J160" s="241">
        <f>ROUND(I160*H160,2)</f>
        <v>0</v>
      </c>
      <c r="K160" s="242"/>
      <c r="L160" s="243"/>
      <c r="M160" s="244" t="s">
        <v>1</v>
      </c>
      <c r="N160" s="24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203</v>
      </c>
      <c r="AT160" s="228" t="s">
        <v>175</v>
      </c>
      <c r="AU160" s="228" t="s">
        <v>83</v>
      </c>
      <c r="AY160" s="14" t="s">
        <v>139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173</v>
      </c>
      <c r="BM160" s="228" t="s">
        <v>197</v>
      </c>
    </row>
    <row r="161" s="2" customFormat="1">
      <c r="A161" s="35"/>
      <c r="B161" s="36"/>
      <c r="C161" s="37"/>
      <c r="D161" s="230" t="s">
        <v>146</v>
      </c>
      <c r="E161" s="37"/>
      <c r="F161" s="231" t="s">
        <v>789</v>
      </c>
      <c r="G161" s="37"/>
      <c r="H161" s="37"/>
      <c r="I161" s="232"/>
      <c r="J161" s="37"/>
      <c r="K161" s="37"/>
      <c r="L161" s="41"/>
      <c r="M161" s="233"/>
      <c r="N161" s="23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146</v>
      </c>
      <c r="AU161" s="14" t="s">
        <v>83</v>
      </c>
    </row>
    <row r="162" s="2" customFormat="1" ht="21.75" customHeight="1">
      <c r="A162" s="35"/>
      <c r="B162" s="36"/>
      <c r="C162" s="216" t="s">
        <v>8</v>
      </c>
      <c r="D162" s="216" t="s">
        <v>141</v>
      </c>
      <c r="E162" s="217" t="s">
        <v>790</v>
      </c>
      <c r="F162" s="218" t="s">
        <v>791</v>
      </c>
      <c r="G162" s="219" t="s">
        <v>319</v>
      </c>
      <c r="H162" s="246"/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173</v>
      </c>
      <c r="AT162" s="228" t="s">
        <v>141</v>
      </c>
      <c r="AU162" s="228" t="s">
        <v>83</v>
      </c>
      <c r="AY162" s="14" t="s">
        <v>139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173</v>
      </c>
      <c r="BM162" s="228" t="s">
        <v>200</v>
      </c>
    </row>
    <row r="163" s="2" customFormat="1">
      <c r="A163" s="35"/>
      <c r="B163" s="36"/>
      <c r="C163" s="37"/>
      <c r="D163" s="230" t="s">
        <v>146</v>
      </c>
      <c r="E163" s="37"/>
      <c r="F163" s="231" t="s">
        <v>791</v>
      </c>
      <c r="G163" s="37"/>
      <c r="H163" s="37"/>
      <c r="I163" s="232"/>
      <c r="J163" s="37"/>
      <c r="K163" s="37"/>
      <c r="L163" s="41"/>
      <c r="M163" s="233"/>
      <c r="N163" s="23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146</v>
      </c>
      <c r="AU163" s="14" t="s">
        <v>83</v>
      </c>
    </row>
    <row r="164" s="12" customFormat="1" ht="22.8" customHeight="1">
      <c r="A164" s="12"/>
      <c r="B164" s="200"/>
      <c r="C164" s="201"/>
      <c r="D164" s="202" t="s">
        <v>72</v>
      </c>
      <c r="E164" s="214" t="s">
        <v>355</v>
      </c>
      <c r="F164" s="214" t="s">
        <v>356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SUM(P165:P176)</f>
        <v>0</v>
      </c>
      <c r="Q164" s="208"/>
      <c r="R164" s="209">
        <f>SUM(R165:R176)</f>
        <v>0</v>
      </c>
      <c r="S164" s="208"/>
      <c r="T164" s="210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83</v>
      </c>
      <c r="AT164" s="212" t="s">
        <v>72</v>
      </c>
      <c r="AU164" s="212" t="s">
        <v>81</v>
      </c>
      <c r="AY164" s="211" t="s">
        <v>139</v>
      </c>
      <c r="BK164" s="213">
        <f>SUM(BK165:BK176)</f>
        <v>0</v>
      </c>
    </row>
    <row r="165" s="2" customFormat="1" ht="16.5" customHeight="1">
      <c r="A165" s="35"/>
      <c r="B165" s="36"/>
      <c r="C165" s="216" t="s">
        <v>173</v>
      </c>
      <c r="D165" s="216" t="s">
        <v>141</v>
      </c>
      <c r="E165" s="217" t="s">
        <v>371</v>
      </c>
      <c r="F165" s="218" t="s">
        <v>372</v>
      </c>
      <c r="G165" s="219" t="s">
        <v>164</v>
      </c>
      <c r="H165" s="220">
        <v>138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173</v>
      </c>
      <c r="AT165" s="228" t="s">
        <v>141</v>
      </c>
      <c r="AU165" s="228" t="s">
        <v>83</v>
      </c>
      <c r="AY165" s="14" t="s">
        <v>139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81</v>
      </c>
      <c r="BK165" s="229">
        <f>ROUND(I165*H165,2)</f>
        <v>0</v>
      </c>
      <c r="BL165" s="14" t="s">
        <v>173</v>
      </c>
      <c r="BM165" s="228" t="s">
        <v>203</v>
      </c>
    </row>
    <row r="166" s="2" customFormat="1">
      <c r="A166" s="35"/>
      <c r="B166" s="36"/>
      <c r="C166" s="37"/>
      <c r="D166" s="230" t="s">
        <v>146</v>
      </c>
      <c r="E166" s="37"/>
      <c r="F166" s="231" t="s">
        <v>372</v>
      </c>
      <c r="G166" s="37"/>
      <c r="H166" s="37"/>
      <c r="I166" s="232"/>
      <c r="J166" s="37"/>
      <c r="K166" s="37"/>
      <c r="L166" s="41"/>
      <c r="M166" s="233"/>
      <c r="N166" s="23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146</v>
      </c>
      <c r="AU166" s="14" t="s">
        <v>83</v>
      </c>
    </row>
    <row r="167" s="2" customFormat="1" ht="21.75" customHeight="1">
      <c r="A167" s="35"/>
      <c r="B167" s="36"/>
      <c r="C167" s="216" t="s">
        <v>204</v>
      </c>
      <c r="D167" s="216" t="s">
        <v>141</v>
      </c>
      <c r="E167" s="217" t="s">
        <v>792</v>
      </c>
      <c r="F167" s="218" t="s">
        <v>793</v>
      </c>
      <c r="G167" s="219" t="s">
        <v>164</v>
      </c>
      <c r="H167" s="220">
        <v>138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173</v>
      </c>
      <c r="AT167" s="228" t="s">
        <v>141</v>
      </c>
      <c r="AU167" s="228" t="s">
        <v>83</v>
      </c>
      <c r="AY167" s="14" t="s">
        <v>139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173</v>
      </c>
      <c r="BM167" s="228" t="s">
        <v>207</v>
      </c>
    </row>
    <row r="168" s="2" customFormat="1">
      <c r="A168" s="35"/>
      <c r="B168" s="36"/>
      <c r="C168" s="37"/>
      <c r="D168" s="230" t="s">
        <v>146</v>
      </c>
      <c r="E168" s="37"/>
      <c r="F168" s="231" t="s">
        <v>793</v>
      </c>
      <c r="G168" s="37"/>
      <c r="H168" s="37"/>
      <c r="I168" s="232"/>
      <c r="J168" s="37"/>
      <c r="K168" s="37"/>
      <c r="L168" s="41"/>
      <c r="M168" s="233"/>
      <c r="N168" s="234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146</v>
      </c>
      <c r="AU168" s="14" t="s">
        <v>83</v>
      </c>
    </row>
    <row r="169" s="2" customFormat="1" ht="21.75" customHeight="1">
      <c r="A169" s="35"/>
      <c r="B169" s="36"/>
      <c r="C169" s="216" t="s">
        <v>178</v>
      </c>
      <c r="D169" s="216" t="s">
        <v>141</v>
      </c>
      <c r="E169" s="217" t="s">
        <v>794</v>
      </c>
      <c r="F169" s="218" t="s">
        <v>795</v>
      </c>
      <c r="G169" s="219" t="s">
        <v>181</v>
      </c>
      <c r="H169" s="220">
        <v>12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38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173</v>
      </c>
      <c r="AT169" s="228" t="s">
        <v>141</v>
      </c>
      <c r="AU169" s="228" t="s">
        <v>83</v>
      </c>
      <c r="AY169" s="14" t="s">
        <v>139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81</v>
      </c>
      <c r="BK169" s="229">
        <f>ROUND(I169*H169,2)</f>
        <v>0</v>
      </c>
      <c r="BL169" s="14" t="s">
        <v>173</v>
      </c>
      <c r="BM169" s="228" t="s">
        <v>212</v>
      </c>
    </row>
    <row r="170" s="2" customFormat="1">
      <c r="A170" s="35"/>
      <c r="B170" s="36"/>
      <c r="C170" s="37"/>
      <c r="D170" s="230" t="s">
        <v>146</v>
      </c>
      <c r="E170" s="37"/>
      <c r="F170" s="231" t="s">
        <v>795</v>
      </c>
      <c r="G170" s="37"/>
      <c r="H170" s="37"/>
      <c r="I170" s="232"/>
      <c r="J170" s="37"/>
      <c r="K170" s="37"/>
      <c r="L170" s="41"/>
      <c r="M170" s="233"/>
      <c r="N170" s="234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146</v>
      </c>
      <c r="AU170" s="14" t="s">
        <v>83</v>
      </c>
    </row>
    <row r="171" s="2" customFormat="1" ht="21.75" customHeight="1">
      <c r="A171" s="35"/>
      <c r="B171" s="36"/>
      <c r="C171" s="235" t="s">
        <v>213</v>
      </c>
      <c r="D171" s="235" t="s">
        <v>175</v>
      </c>
      <c r="E171" s="236" t="s">
        <v>796</v>
      </c>
      <c r="F171" s="237" t="s">
        <v>797</v>
      </c>
      <c r="G171" s="238" t="s">
        <v>144</v>
      </c>
      <c r="H171" s="239">
        <v>0.17299999999999999</v>
      </c>
      <c r="I171" s="240"/>
      <c r="J171" s="241">
        <f>ROUND(I171*H171,2)</f>
        <v>0</v>
      </c>
      <c r="K171" s="242"/>
      <c r="L171" s="243"/>
      <c r="M171" s="244" t="s">
        <v>1</v>
      </c>
      <c r="N171" s="245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203</v>
      </c>
      <c r="AT171" s="228" t="s">
        <v>175</v>
      </c>
      <c r="AU171" s="228" t="s">
        <v>83</v>
      </c>
      <c r="AY171" s="14" t="s">
        <v>139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173</v>
      </c>
      <c r="BM171" s="228" t="s">
        <v>216</v>
      </c>
    </row>
    <row r="172" s="2" customFormat="1">
      <c r="A172" s="35"/>
      <c r="B172" s="36"/>
      <c r="C172" s="37"/>
      <c r="D172" s="230" t="s">
        <v>146</v>
      </c>
      <c r="E172" s="37"/>
      <c r="F172" s="231" t="s">
        <v>797</v>
      </c>
      <c r="G172" s="37"/>
      <c r="H172" s="37"/>
      <c r="I172" s="232"/>
      <c r="J172" s="37"/>
      <c r="K172" s="37"/>
      <c r="L172" s="41"/>
      <c r="M172" s="233"/>
      <c r="N172" s="234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146</v>
      </c>
      <c r="AU172" s="14" t="s">
        <v>83</v>
      </c>
    </row>
    <row r="173" s="2" customFormat="1" ht="21.75" customHeight="1">
      <c r="A173" s="35"/>
      <c r="B173" s="36"/>
      <c r="C173" s="216" t="s">
        <v>182</v>
      </c>
      <c r="D173" s="216" t="s">
        <v>141</v>
      </c>
      <c r="E173" s="217" t="s">
        <v>798</v>
      </c>
      <c r="F173" s="218" t="s">
        <v>799</v>
      </c>
      <c r="G173" s="219" t="s">
        <v>181</v>
      </c>
      <c r="H173" s="220">
        <v>12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173</v>
      </c>
      <c r="AT173" s="228" t="s">
        <v>141</v>
      </c>
      <c r="AU173" s="228" t="s">
        <v>83</v>
      </c>
      <c r="AY173" s="14" t="s">
        <v>139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173</v>
      </c>
      <c r="BM173" s="228" t="s">
        <v>219</v>
      </c>
    </row>
    <row r="174" s="2" customFormat="1">
      <c r="A174" s="35"/>
      <c r="B174" s="36"/>
      <c r="C174" s="37"/>
      <c r="D174" s="230" t="s">
        <v>146</v>
      </c>
      <c r="E174" s="37"/>
      <c r="F174" s="231" t="s">
        <v>799</v>
      </c>
      <c r="G174" s="37"/>
      <c r="H174" s="37"/>
      <c r="I174" s="232"/>
      <c r="J174" s="37"/>
      <c r="K174" s="37"/>
      <c r="L174" s="41"/>
      <c r="M174" s="233"/>
      <c r="N174" s="234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146</v>
      </c>
      <c r="AU174" s="14" t="s">
        <v>83</v>
      </c>
    </row>
    <row r="175" s="2" customFormat="1" ht="21.75" customHeight="1">
      <c r="A175" s="35"/>
      <c r="B175" s="36"/>
      <c r="C175" s="216" t="s">
        <v>7</v>
      </c>
      <c r="D175" s="216" t="s">
        <v>141</v>
      </c>
      <c r="E175" s="217" t="s">
        <v>375</v>
      </c>
      <c r="F175" s="218" t="s">
        <v>376</v>
      </c>
      <c r="G175" s="219" t="s">
        <v>319</v>
      </c>
      <c r="H175" s="246"/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173</v>
      </c>
      <c r="AT175" s="228" t="s">
        <v>141</v>
      </c>
      <c r="AU175" s="228" t="s">
        <v>83</v>
      </c>
      <c r="AY175" s="14" t="s">
        <v>139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81</v>
      </c>
      <c r="BK175" s="229">
        <f>ROUND(I175*H175,2)</f>
        <v>0</v>
      </c>
      <c r="BL175" s="14" t="s">
        <v>173</v>
      </c>
      <c r="BM175" s="228" t="s">
        <v>222</v>
      </c>
    </row>
    <row r="176" s="2" customFormat="1">
      <c r="A176" s="35"/>
      <c r="B176" s="36"/>
      <c r="C176" s="37"/>
      <c r="D176" s="230" t="s">
        <v>146</v>
      </c>
      <c r="E176" s="37"/>
      <c r="F176" s="231" t="s">
        <v>376</v>
      </c>
      <c r="G176" s="37"/>
      <c r="H176" s="37"/>
      <c r="I176" s="232"/>
      <c r="J176" s="37"/>
      <c r="K176" s="37"/>
      <c r="L176" s="41"/>
      <c r="M176" s="233"/>
      <c r="N176" s="234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146</v>
      </c>
      <c r="AU176" s="14" t="s">
        <v>83</v>
      </c>
    </row>
    <row r="177" s="12" customFormat="1" ht="22.8" customHeight="1">
      <c r="A177" s="12"/>
      <c r="B177" s="200"/>
      <c r="C177" s="201"/>
      <c r="D177" s="202" t="s">
        <v>72</v>
      </c>
      <c r="E177" s="214" t="s">
        <v>378</v>
      </c>
      <c r="F177" s="214" t="s">
        <v>379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SUM(P178:P195)</f>
        <v>0</v>
      </c>
      <c r="Q177" s="208"/>
      <c r="R177" s="209">
        <f>SUM(R178:R195)</f>
        <v>0</v>
      </c>
      <c r="S177" s="208"/>
      <c r="T177" s="210">
        <f>SUM(T178:T195)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1" t="s">
        <v>83</v>
      </c>
      <c r="AT177" s="212" t="s">
        <v>72</v>
      </c>
      <c r="AU177" s="212" t="s">
        <v>81</v>
      </c>
      <c r="AY177" s="211" t="s">
        <v>139</v>
      </c>
      <c r="BK177" s="213">
        <f>SUM(BK178:BK195)</f>
        <v>0</v>
      </c>
    </row>
    <row r="178" s="2" customFormat="1" ht="16.5" customHeight="1">
      <c r="A178" s="35"/>
      <c r="B178" s="36"/>
      <c r="C178" s="216" t="s">
        <v>186</v>
      </c>
      <c r="D178" s="216" t="s">
        <v>141</v>
      </c>
      <c r="E178" s="217" t="s">
        <v>380</v>
      </c>
      <c r="F178" s="218" t="s">
        <v>381</v>
      </c>
      <c r="G178" s="219" t="s">
        <v>181</v>
      </c>
      <c r="H178" s="220">
        <v>35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38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173</v>
      </c>
      <c r="AT178" s="228" t="s">
        <v>141</v>
      </c>
      <c r="AU178" s="228" t="s">
        <v>83</v>
      </c>
      <c r="AY178" s="14" t="s">
        <v>139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81</v>
      </c>
      <c r="BK178" s="229">
        <f>ROUND(I178*H178,2)</f>
        <v>0</v>
      </c>
      <c r="BL178" s="14" t="s">
        <v>173</v>
      </c>
      <c r="BM178" s="228" t="s">
        <v>225</v>
      </c>
    </row>
    <row r="179" s="2" customFormat="1">
      <c r="A179" s="35"/>
      <c r="B179" s="36"/>
      <c r="C179" s="37"/>
      <c r="D179" s="230" t="s">
        <v>146</v>
      </c>
      <c r="E179" s="37"/>
      <c r="F179" s="231" t="s">
        <v>381</v>
      </c>
      <c r="G179" s="37"/>
      <c r="H179" s="37"/>
      <c r="I179" s="232"/>
      <c r="J179" s="37"/>
      <c r="K179" s="37"/>
      <c r="L179" s="41"/>
      <c r="M179" s="233"/>
      <c r="N179" s="234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146</v>
      </c>
      <c r="AU179" s="14" t="s">
        <v>83</v>
      </c>
    </row>
    <row r="180" s="2" customFormat="1" ht="21.75" customHeight="1">
      <c r="A180" s="35"/>
      <c r="B180" s="36"/>
      <c r="C180" s="216" t="s">
        <v>226</v>
      </c>
      <c r="D180" s="216" t="s">
        <v>141</v>
      </c>
      <c r="E180" s="217" t="s">
        <v>800</v>
      </c>
      <c r="F180" s="218" t="s">
        <v>801</v>
      </c>
      <c r="G180" s="219" t="s">
        <v>181</v>
      </c>
      <c r="H180" s="220">
        <v>23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38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173</v>
      </c>
      <c r="AT180" s="228" t="s">
        <v>141</v>
      </c>
      <c r="AU180" s="228" t="s">
        <v>83</v>
      </c>
      <c r="AY180" s="14" t="s">
        <v>139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81</v>
      </c>
      <c r="BK180" s="229">
        <f>ROUND(I180*H180,2)</f>
        <v>0</v>
      </c>
      <c r="BL180" s="14" t="s">
        <v>173</v>
      </c>
      <c r="BM180" s="228" t="s">
        <v>229</v>
      </c>
    </row>
    <row r="181" s="2" customFormat="1">
      <c r="A181" s="35"/>
      <c r="B181" s="36"/>
      <c r="C181" s="37"/>
      <c r="D181" s="230" t="s">
        <v>146</v>
      </c>
      <c r="E181" s="37"/>
      <c r="F181" s="231" t="s">
        <v>801</v>
      </c>
      <c r="G181" s="37"/>
      <c r="H181" s="37"/>
      <c r="I181" s="232"/>
      <c r="J181" s="37"/>
      <c r="K181" s="37"/>
      <c r="L181" s="41"/>
      <c r="M181" s="233"/>
      <c r="N181" s="234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146</v>
      </c>
      <c r="AU181" s="14" t="s">
        <v>83</v>
      </c>
    </row>
    <row r="182" s="2" customFormat="1" ht="16.5" customHeight="1">
      <c r="A182" s="35"/>
      <c r="B182" s="36"/>
      <c r="C182" s="216" t="s">
        <v>190</v>
      </c>
      <c r="D182" s="216" t="s">
        <v>141</v>
      </c>
      <c r="E182" s="217" t="s">
        <v>391</v>
      </c>
      <c r="F182" s="218" t="s">
        <v>392</v>
      </c>
      <c r="G182" s="219" t="s">
        <v>181</v>
      </c>
      <c r="H182" s="220">
        <v>23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38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173</v>
      </c>
      <c r="AT182" s="228" t="s">
        <v>141</v>
      </c>
      <c r="AU182" s="228" t="s">
        <v>83</v>
      </c>
      <c r="AY182" s="14" t="s">
        <v>139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81</v>
      </c>
      <c r="BK182" s="229">
        <f>ROUND(I182*H182,2)</f>
        <v>0</v>
      </c>
      <c r="BL182" s="14" t="s">
        <v>173</v>
      </c>
      <c r="BM182" s="228" t="s">
        <v>232</v>
      </c>
    </row>
    <row r="183" s="2" customFormat="1">
      <c r="A183" s="35"/>
      <c r="B183" s="36"/>
      <c r="C183" s="37"/>
      <c r="D183" s="230" t="s">
        <v>146</v>
      </c>
      <c r="E183" s="37"/>
      <c r="F183" s="231" t="s">
        <v>392</v>
      </c>
      <c r="G183" s="37"/>
      <c r="H183" s="37"/>
      <c r="I183" s="232"/>
      <c r="J183" s="37"/>
      <c r="K183" s="37"/>
      <c r="L183" s="41"/>
      <c r="M183" s="233"/>
      <c r="N183" s="23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146</v>
      </c>
      <c r="AU183" s="14" t="s">
        <v>83</v>
      </c>
    </row>
    <row r="184" s="2" customFormat="1" ht="21.75" customHeight="1">
      <c r="A184" s="35"/>
      <c r="B184" s="36"/>
      <c r="C184" s="216" t="s">
        <v>233</v>
      </c>
      <c r="D184" s="216" t="s">
        <v>141</v>
      </c>
      <c r="E184" s="217" t="s">
        <v>401</v>
      </c>
      <c r="F184" s="218" t="s">
        <v>402</v>
      </c>
      <c r="G184" s="219" t="s">
        <v>181</v>
      </c>
      <c r="H184" s="220">
        <v>35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173</v>
      </c>
      <c r="AT184" s="228" t="s">
        <v>141</v>
      </c>
      <c r="AU184" s="228" t="s">
        <v>83</v>
      </c>
      <c r="AY184" s="14" t="s">
        <v>139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81</v>
      </c>
      <c r="BK184" s="229">
        <f>ROUND(I184*H184,2)</f>
        <v>0</v>
      </c>
      <c r="BL184" s="14" t="s">
        <v>173</v>
      </c>
      <c r="BM184" s="228" t="s">
        <v>236</v>
      </c>
    </row>
    <row r="185" s="2" customFormat="1">
      <c r="A185" s="35"/>
      <c r="B185" s="36"/>
      <c r="C185" s="37"/>
      <c r="D185" s="230" t="s">
        <v>146</v>
      </c>
      <c r="E185" s="37"/>
      <c r="F185" s="231" t="s">
        <v>402</v>
      </c>
      <c r="G185" s="37"/>
      <c r="H185" s="37"/>
      <c r="I185" s="232"/>
      <c r="J185" s="37"/>
      <c r="K185" s="37"/>
      <c r="L185" s="41"/>
      <c r="M185" s="233"/>
      <c r="N185" s="23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146</v>
      </c>
      <c r="AU185" s="14" t="s">
        <v>83</v>
      </c>
    </row>
    <row r="186" s="2" customFormat="1" ht="21.75" customHeight="1">
      <c r="A186" s="35"/>
      <c r="B186" s="36"/>
      <c r="C186" s="216" t="s">
        <v>194</v>
      </c>
      <c r="D186" s="216" t="s">
        <v>141</v>
      </c>
      <c r="E186" s="217" t="s">
        <v>802</v>
      </c>
      <c r="F186" s="218" t="s">
        <v>803</v>
      </c>
      <c r="G186" s="219" t="s">
        <v>181</v>
      </c>
      <c r="H186" s="220">
        <v>23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173</v>
      </c>
      <c r="AT186" s="228" t="s">
        <v>141</v>
      </c>
      <c r="AU186" s="228" t="s">
        <v>83</v>
      </c>
      <c r="AY186" s="14" t="s">
        <v>139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81</v>
      </c>
      <c r="BK186" s="229">
        <f>ROUND(I186*H186,2)</f>
        <v>0</v>
      </c>
      <c r="BL186" s="14" t="s">
        <v>173</v>
      </c>
      <c r="BM186" s="228" t="s">
        <v>239</v>
      </c>
    </row>
    <row r="187" s="2" customFormat="1">
      <c r="A187" s="35"/>
      <c r="B187" s="36"/>
      <c r="C187" s="37"/>
      <c r="D187" s="230" t="s">
        <v>146</v>
      </c>
      <c r="E187" s="37"/>
      <c r="F187" s="231" t="s">
        <v>803</v>
      </c>
      <c r="G187" s="37"/>
      <c r="H187" s="37"/>
      <c r="I187" s="232"/>
      <c r="J187" s="37"/>
      <c r="K187" s="37"/>
      <c r="L187" s="41"/>
      <c r="M187" s="233"/>
      <c r="N187" s="23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146</v>
      </c>
      <c r="AU187" s="14" t="s">
        <v>83</v>
      </c>
    </row>
    <row r="188" s="2" customFormat="1" ht="16.5" customHeight="1">
      <c r="A188" s="35"/>
      <c r="B188" s="36"/>
      <c r="C188" s="216" t="s">
        <v>240</v>
      </c>
      <c r="D188" s="216" t="s">
        <v>141</v>
      </c>
      <c r="E188" s="217" t="s">
        <v>804</v>
      </c>
      <c r="F188" s="218" t="s">
        <v>805</v>
      </c>
      <c r="G188" s="219" t="s">
        <v>326</v>
      </c>
      <c r="H188" s="220">
        <v>1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38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173</v>
      </c>
      <c r="AT188" s="228" t="s">
        <v>141</v>
      </c>
      <c r="AU188" s="228" t="s">
        <v>83</v>
      </c>
      <c r="AY188" s="14" t="s">
        <v>139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81</v>
      </c>
      <c r="BK188" s="229">
        <f>ROUND(I188*H188,2)</f>
        <v>0</v>
      </c>
      <c r="BL188" s="14" t="s">
        <v>173</v>
      </c>
      <c r="BM188" s="228" t="s">
        <v>243</v>
      </c>
    </row>
    <row r="189" s="2" customFormat="1">
      <c r="A189" s="35"/>
      <c r="B189" s="36"/>
      <c r="C189" s="37"/>
      <c r="D189" s="230" t="s">
        <v>146</v>
      </c>
      <c r="E189" s="37"/>
      <c r="F189" s="231" t="s">
        <v>805</v>
      </c>
      <c r="G189" s="37"/>
      <c r="H189" s="37"/>
      <c r="I189" s="232"/>
      <c r="J189" s="37"/>
      <c r="K189" s="37"/>
      <c r="L189" s="41"/>
      <c r="M189" s="233"/>
      <c r="N189" s="234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146</v>
      </c>
      <c r="AU189" s="14" t="s">
        <v>83</v>
      </c>
    </row>
    <row r="190" s="2" customFormat="1" ht="21.75" customHeight="1">
      <c r="A190" s="35"/>
      <c r="B190" s="36"/>
      <c r="C190" s="216" t="s">
        <v>197</v>
      </c>
      <c r="D190" s="216" t="s">
        <v>141</v>
      </c>
      <c r="E190" s="217" t="s">
        <v>422</v>
      </c>
      <c r="F190" s="218" t="s">
        <v>423</v>
      </c>
      <c r="G190" s="219" t="s">
        <v>181</v>
      </c>
      <c r="H190" s="220">
        <v>23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38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173</v>
      </c>
      <c r="AT190" s="228" t="s">
        <v>141</v>
      </c>
      <c r="AU190" s="228" t="s">
        <v>83</v>
      </c>
      <c r="AY190" s="14" t="s">
        <v>139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81</v>
      </c>
      <c r="BK190" s="229">
        <f>ROUND(I190*H190,2)</f>
        <v>0</v>
      </c>
      <c r="BL190" s="14" t="s">
        <v>173</v>
      </c>
      <c r="BM190" s="228" t="s">
        <v>246</v>
      </c>
    </row>
    <row r="191" s="2" customFormat="1">
      <c r="A191" s="35"/>
      <c r="B191" s="36"/>
      <c r="C191" s="37"/>
      <c r="D191" s="230" t="s">
        <v>146</v>
      </c>
      <c r="E191" s="37"/>
      <c r="F191" s="231" t="s">
        <v>423</v>
      </c>
      <c r="G191" s="37"/>
      <c r="H191" s="37"/>
      <c r="I191" s="232"/>
      <c r="J191" s="37"/>
      <c r="K191" s="37"/>
      <c r="L191" s="41"/>
      <c r="M191" s="233"/>
      <c r="N191" s="23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146</v>
      </c>
      <c r="AU191" s="14" t="s">
        <v>83</v>
      </c>
    </row>
    <row r="192" s="2" customFormat="1" ht="21.75" customHeight="1">
      <c r="A192" s="35"/>
      <c r="B192" s="36"/>
      <c r="C192" s="216" t="s">
        <v>249</v>
      </c>
      <c r="D192" s="216" t="s">
        <v>141</v>
      </c>
      <c r="E192" s="217" t="s">
        <v>426</v>
      </c>
      <c r="F192" s="218" t="s">
        <v>427</v>
      </c>
      <c r="G192" s="219" t="s">
        <v>181</v>
      </c>
      <c r="H192" s="220">
        <v>8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38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173</v>
      </c>
      <c r="AT192" s="228" t="s">
        <v>141</v>
      </c>
      <c r="AU192" s="228" t="s">
        <v>83</v>
      </c>
      <c r="AY192" s="14" t="s">
        <v>139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81</v>
      </c>
      <c r="BK192" s="229">
        <f>ROUND(I192*H192,2)</f>
        <v>0</v>
      </c>
      <c r="BL192" s="14" t="s">
        <v>173</v>
      </c>
      <c r="BM192" s="228" t="s">
        <v>252</v>
      </c>
    </row>
    <row r="193" s="2" customFormat="1">
      <c r="A193" s="35"/>
      <c r="B193" s="36"/>
      <c r="C193" s="37"/>
      <c r="D193" s="230" t="s">
        <v>146</v>
      </c>
      <c r="E193" s="37"/>
      <c r="F193" s="231" t="s">
        <v>427</v>
      </c>
      <c r="G193" s="37"/>
      <c r="H193" s="37"/>
      <c r="I193" s="232"/>
      <c r="J193" s="37"/>
      <c r="K193" s="37"/>
      <c r="L193" s="41"/>
      <c r="M193" s="233"/>
      <c r="N193" s="23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146</v>
      </c>
      <c r="AU193" s="14" t="s">
        <v>83</v>
      </c>
    </row>
    <row r="194" s="2" customFormat="1" ht="21.75" customHeight="1">
      <c r="A194" s="35"/>
      <c r="B194" s="36"/>
      <c r="C194" s="216" t="s">
        <v>200</v>
      </c>
      <c r="D194" s="216" t="s">
        <v>141</v>
      </c>
      <c r="E194" s="217" t="s">
        <v>433</v>
      </c>
      <c r="F194" s="218" t="s">
        <v>434</v>
      </c>
      <c r="G194" s="219" t="s">
        <v>319</v>
      </c>
      <c r="H194" s="246"/>
      <c r="I194" s="221"/>
      <c r="J194" s="222">
        <f>ROUND(I194*H194,2)</f>
        <v>0</v>
      </c>
      <c r="K194" s="223"/>
      <c r="L194" s="41"/>
      <c r="M194" s="224" t="s">
        <v>1</v>
      </c>
      <c r="N194" s="225" t="s">
        <v>38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173</v>
      </c>
      <c r="AT194" s="228" t="s">
        <v>141</v>
      </c>
      <c r="AU194" s="228" t="s">
        <v>83</v>
      </c>
      <c r="AY194" s="14" t="s">
        <v>139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81</v>
      </c>
      <c r="BK194" s="229">
        <f>ROUND(I194*H194,2)</f>
        <v>0</v>
      </c>
      <c r="BL194" s="14" t="s">
        <v>173</v>
      </c>
      <c r="BM194" s="228" t="s">
        <v>255</v>
      </c>
    </row>
    <row r="195" s="2" customFormat="1">
      <c r="A195" s="35"/>
      <c r="B195" s="36"/>
      <c r="C195" s="37"/>
      <c r="D195" s="230" t="s">
        <v>146</v>
      </c>
      <c r="E195" s="37"/>
      <c r="F195" s="231" t="s">
        <v>434</v>
      </c>
      <c r="G195" s="37"/>
      <c r="H195" s="37"/>
      <c r="I195" s="232"/>
      <c r="J195" s="37"/>
      <c r="K195" s="37"/>
      <c r="L195" s="41"/>
      <c r="M195" s="233"/>
      <c r="N195" s="23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146</v>
      </c>
      <c r="AU195" s="14" t="s">
        <v>83</v>
      </c>
    </row>
    <row r="196" s="12" customFormat="1" ht="25.92" customHeight="1">
      <c r="A196" s="12"/>
      <c r="B196" s="200"/>
      <c r="C196" s="201"/>
      <c r="D196" s="202" t="s">
        <v>72</v>
      </c>
      <c r="E196" s="203" t="s">
        <v>745</v>
      </c>
      <c r="F196" s="203" t="s">
        <v>746</v>
      </c>
      <c r="G196" s="201"/>
      <c r="H196" s="201"/>
      <c r="I196" s="204"/>
      <c r="J196" s="205">
        <f>BK196</f>
        <v>0</v>
      </c>
      <c r="K196" s="201"/>
      <c r="L196" s="206"/>
      <c r="M196" s="207"/>
      <c r="N196" s="208"/>
      <c r="O196" s="208"/>
      <c r="P196" s="209">
        <f>P197+P200</f>
        <v>0</v>
      </c>
      <c r="Q196" s="208"/>
      <c r="R196" s="209">
        <f>R197+R200</f>
        <v>0</v>
      </c>
      <c r="S196" s="208"/>
      <c r="T196" s="210">
        <f>T197+T200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156</v>
      </c>
      <c r="AT196" s="212" t="s">
        <v>72</v>
      </c>
      <c r="AU196" s="212" t="s">
        <v>73</v>
      </c>
      <c r="AY196" s="211" t="s">
        <v>139</v>
      </c>
      <c r="BK196" s="213">
        <f>BK197+BK200</f>
        <v>0</v>
      </c>
    </row>
    <row r="197" s="12" customFormat="1" ht="22.8" customHeight="1">
      <c r="A197" s="12"/>
      <c r="B197" s="200"/>
      <c r="C197" s="201"/>
      <c r="D197" s="202" t="s">
        <v>72</v>
      </c>
      <c r="E197" s="214" t="s">
        <v>747</v>
      </c>
      <c r="F197" s="214" t="s">
        <v>748</v>
      </c>
      <c r="G197" s="201"/>
      <c r="H197" s="201"/>
      <c r="I197" s="204"/>
      <c r="J197" s="215">
        <f>BK197</f>
        <v>0</v>
      </c>
      <c r="K197" s="201"/>
      <c r="L197" s="206"/>
      <c r="M197" s="207"/>
      <c r="N197" s="208"/>
      <c r="O197" s="208"/>
      <c r="P197" s="209">
        <f>SUM(P198:P199)</f>
        <v>0</v>
      </c>
      <c r="Q197" s="208"/>
      <c r="R197" s="209">
        <f>SUM(R198:R199)</f>
        <v>0</v>
      </c>
      <c r="S197" s="208"/>
      <c r="T197" s="210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1" t="s">
        <v>156</v>
      </c>
      <c r="AT197" s="212" t="s">
        <v>72</v>
      </c>
      <c r="AU197" s="212" t="s">
        <v>81</v>
      </c>
      <c r="AY197" s="211" t="s">
        <v>139</v>
      </c>
      <c r="BK197" s="213">
        <f>SUM(BK198:BK199)</f>
        <v>0</v>
      </c>
    </row>
    <row r="198" s="2" customFormat="1" ht="16.5" customHeight="1">
      <c r="A198" s="35"/>
      <c r="B198" s="36"/>
      <c r="C198" s="216" t="s">
        <v>256</v>
      </c>
      <c r="D198" s="216" t="s">
        <v>141</v>
      </c>
      <c r="E198" s="217" t="s">
        <v>749</v>
      </c>
      <c r="F198" s="218" t="s">
        <v>748</v>
      </c>
      <c r="G198" s="219" t="s">
        <v>211</v>
      </c>
      <c r="H198" s="220">
        <v>1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38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145</v>
      </c>
      <c r="AT198" s="228" t="s">
        <v>141</v>
      </c>
      <c r="AU198" s="228" t="s">
        <v>83</v>
      </c>
      <c r="AY198" s="14" t="s">
        <v>139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81</v>
      </c>
      <c r="BK198" s="229">
        <f>ROUND(I198*H198,2)</f>
        <v>0</v>
      </c>
      <c r="BL198" s="14" t="s">
        <v>145</v>
      </c>
      <c r="BM198" s="228" t="s">
        <v>259</v>
      </c>
    </row>
    <row r="199" s="2" customFormat="1">
      <c r="A199" s="35"/>
      <c r="B199" s="36"/>
      <c r="C199" s="37"/>
      <c r="D199" s="230" t="s">
        <v>146</v>
      </c>
      <c r="E199" s="37"/>
      <c r="F199" s="231" t="s">
        <v>748</v>
      </c>
      <c r="G199" s="37"/>
      <c r="H199" s="37"/>
      <c r="I199" s="232"/>
      <c r="J199" s="37"/>
      <c r="K199" s="37"/>
      <c r="L199" s="41"/>
      <c r="M199" s="233"/>
      <c r="N199" s="23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146</v>
      </c>
      <c r="AU199" s="14" t="s">
        <v>83</v>
      </c>
    </row>
    <row r="200" s="12" customFormat="1" ht="22.8" customHeight="1">
      <c r="A200" s="12"/>
      <c r="B200" s="200"/>
      <c r="C200" s="201"/>
      <c r="D200" s="202" t="s">
        <v>72</v>
      </c>
      <c r="E200" s="214" t="s">
        <v>751</v>
      </c>
      <c r="F200" s="214" t="s">
        <v>752</v>
      </c>
      <c r="G200" s="201"/>
      <c r="H200" s="201"/>
      <c r="I200" s="204"/>
      <c r="J200" s="215">
        <f>BK200</f>
        <v>0</v>
      </c>
      <c r="K200" s="201"/>
      <c r="L200" s="206"/>
      <c r="M200" s="207"/>
      <c r="N200" s="208"/>
      <c r="O200" s="208"/>
      <c r="P200" s="209">
        <f>SUM(P201:P202)</f>
        <v>0</v>
      </c>
      <c r="Q200" s="208"/>
      <c r="R200" s="209">
        <f>SUM(R201:R202)</f>
        <v>0</v>
      </c>
      <c r="S200" s="208"/>
      <c r="T200" s="210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1" t="s">
        <v>156</v>
      </c>
      <c r="AT200" s="212" t="s">
        <v>72</v>
      </c>
      <c r="AU200" s="212" t="s">
        <v>81</v>
      </c>
      <c r="AY200" s="211" t="s">
        <v>139</v>
      </c>
      <c r="BK200" s="213">
        <f>SUM(BK201:BK202)</f>
        <v>0</v>
      </c>
    </row>
    <row r="201" s="2" customFormat="1" ht="16.5" customHeight="1">
      <c r="A201" s="35"/>
      <c r="B201" s="36"/>
      <c r="C201" s="216" t="s">
        <v>203</v>
      </c>
      <c r="D201" s="216" t="s">
        <v>141</v>
      </c>
      <c r="E201" s="217" t="s">
        <v>754</v>
      </c>
      <c r="F201" s="218" t="s">
        <v>752</v>
      </c>
      <c r="G201" s="219" t="s">
        <v>211</v>
      </c>
      <c r="H201" s="220">
        <v>1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38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145</v>
      </c>
      <c r="AT201" s="228" t="s">
        <v>141</v>
      </c>
      <c r="AU201" s="228" t="s">
        <v>83</v>
      </c>
      <c r="AY201" s="14" t="s">
        <v>139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81</v>
      </c>
      <c r="BK201" s="229">
        <f>ROUND(I201*H201,2)</f>
        <v>0</v>
      </c>
      <c r="BL201" s="14" t="s">
        <v>145</v>
      </c>
      <c r="BM201" s="228" t="s">
        <v>262</v>
      </c>
    </row>
    <row r="202" s="2" customFormat="1">
      <c r="A202" s="35"/>
      <c r="B202" s="36"/>
      <c r="C202" s="37"/>
      <c r="D202" s="230" t="s">
        <v>146</v>
      </c>
      <c r="E202" s="37"/>
      <c r="F202" s="231" t="s">
        <v>752</v>
      </c>
      <c r="G202" s="37"/>
      <c r="H202" s="37"/>
      <c r="I202" s="232"/>
      <c r="J202" s="37"/>
      <c r="K202" s="37"/>
      <c r="L202" s="41"/>
      <c r="M202" s="247"/>
      <c r="N202" s="248"/>
      <c r="O202" s="249"/>
      <c r="P202" s="249"/>
      <c r="Q202" s="249"/>
      <c r="R202" s="249"/>
      <c r="S202" s="249"/>
      <c r="T202" s="250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146</v>
      </c>
      <c r="AU202" s="14" t="s">
        <v>83</v>
      </c>
    </row>
    <row r="203" s="2" customFormat="1" ht="6.96" customHeight="1">
      <c r="A203" s="35"/>
      <c r="B203" s="63"/>
      <c r="C203" s="64"/>
      <c r="D203" s="64"/>
      <c r="E203" s="64"/>
      <c r="F203" s="64"/>
      <c r="G203" s="64"/>
      <c r="H203" s="64"/>
      <c r="I203" s="64"/>
      <c r="J203" s="64"/>
      <c r="K203" s="64"/>
      <c r="L203" s="41"/>
      <c r="M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</row>
  </sheetData>
  <sheetProtection sheet="1" autoFilter="0" formatColumns="0" formatRows="0" objects="1" scenarios="1" spinCount="100000" saltValue="0sRFJPwHpJeONR+LRPn6dC+2xcs0GTW3+utPv3jH9kUQ++CtGAOkYHJB0AEbBXFTJZ6MpiSQJL3OYAVybUF70w==" hashValue="LUaagzCm7LV7+Q3g4RJKBL3GsW37hnuV9sVKJrH52hKSJ7+/G9unVjnkPYwI1mFz7kQiYinAQDhChPGWay3YkQ==" algorithmName="SHA-512" password="CC35"/>
  <autoFilter ref="C126:K20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Adrspach_ON - Oprava střechy, vnějšího pláště budovy a VPP, uprava vnitřnich prostor a dodání mobiliare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806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ROUND((SUM(BE125:BE190)),  2)</f>
        <v>0</v>
      </c>
      <c r="G33" s="35"/>
      <c r="H33" s="35"/>
      <c r="I33" s="152">
        <v>0.20999999999999999</v>
      </c>
      <c r="J33" s="151">
        <f>ROUND(((SUM(BE125:BE190))*I33),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ROUND((SUM(BF125:BF190)),  2)</f>
        <v>0</v>
      </c>
      <c r="G34" s="35"/>
      <c r="H34" s="35"/>
      <c r="I34" s="152">
        <v>0.14999999999999999</v>
      </c>
      <c r="J34" s="151">
        <f>ROUND(((SUM(BF125:BF190))*I34),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ROUND((SUM(BG125:BG190)),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ROUND((SUM(BH125:BH190)),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ROUND((SUM(BI125:BI190)),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Adrspach_ON - Oprava střechy, vnějšího pláště budovy a VPP, uprava vnitřnich prostor a dodání mobiliare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hromosvod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28. 1. 2021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106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110</v>
      </c>
      <c r="E99" s="179"/>
      <c r="F99" s="179"/>
      <c r="G99" s="179"/>
      <c r="H99" s="179"/>
      <c r="I99" s="179"/>
      <c r="J99" s="180">
        <f>J130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112</v>
      </c>
      <c r="E100" s="185"/>
      <c r="F100" s="185"/>
      <c r="G100" s="185"/>
      <c r="H100" s="185"/>
      <c r="I100" s="185"/>
      <c r="J100" s="186">
        <f>J131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807</v>
      </c>
      <c r="E101" s="179"/>
      <c r="F101" s="179"/>
      <c r="G101" s="179"/>
      <c r="H101" s="179"/>
      <c r="I101" s="179"/>
      <c r="J101" s="180">
        <f>J178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6"/>
      <c r="C102" s="177"/>
      <c r="D102" s="178" t="s">
        <v>120</v>
      </c>
      <c r="E102" s="179"/>
      <c r="F102" s="179"/>
      <c r="G102" s="179"/>
      <c r="H102" s="179"/>
      <c r="I102" s="179"/>
      <c r="J102" s="180">
        <f>J181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2"/>
      <c r="C103" s="183"/>
      <c r="D103" s="184" t="s">
        <v>121</v>
      </c>
      <c r="E103" s="185"/>
      <c r="F103" s="185"/>
      <c r="G103" s="185"/>
      <c r="H103" s="185"/>
      <c r="I103" s="185"/>
      <c r="J103" s="186">
        <f>J182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122</v>
      </c>
      <c r="E104" s="185"/>
      <c r="F104" s="185"/>
      <c r="G104" s="185"/>
      <c r="H104" s="185"/>
      <c r="I104" s="185"/>
      <c r="J104" s="186">
        <f>J185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123</v>
      </c>
      <c r="E105" s="185"/>
      <c r="F105" s="185"/>
      <c r="G105" s="185"/>
      <c r="H105" s="185"/>
      <c r="I105" s="185"/>
      <c r="J105" s="186">
        <f>J188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6.25" customHeight="1">
      <c r="A115" s="35"/>
      <c r="B115" s="36"/>
      <c r="C115" s="37"/>
      <c r="D115" s="37"/>
      <c r="E115" s="171" t="str">
        <f>E7</f>
        <v>Adrspach_ON - Oprava střechy, vnějšího pláště budovy a VPP, uprava vnitřnich prostor a dodání mobiliare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03 - hromosvod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29" t="s">
        <v>22</v>
      </c>
      <c r="J119" s="76" t="str">
        <f>IF(J12="","",J12)</f>
        <v>28. 1. 2021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125</v>
      </c>
      <c r="D124" s="191" t="s">
        <v>58</v>
      </c>
      <c r="E124" s="191" t="s">
        <v>54</v>
      </c>
      <c r="F124" s="191" t="s">
        <v>55</v>
      </c>
      <c r="G124" s="191" t="s">
        <v>126</v>
      </c>
      <c r="H124" s="191" t="s">
        <v>127</v>
      </c>
      <c r="I124" s="191" t="s">
        <v>128</v>
      </c>
      <c r="J124" s="192" t="s">
        <v>98</v>
      </c>
      <c r="K124" s="193" t="s">
        <v>129</v>
      </c>
      <c r="L124" s="194"/>
      <c r="M124" s="97" t="s">
        <v>1</v>
      </c>
      <c r="N124" s="98" t="s">
        <v>37</v>
      </c>
      <c r="O124" s="98" t="s">
        <v>130</v>
      </c>
      <c r="P124" s="98" t="s">
        <v>131</v>
      </c>
      <c r="Q124" s="98" t="s">
        <v>132</v>
      </c>
      <c r="R124" s="98" t="s">
        <v>133</v>
      </c>
      <c r="S124" s="98" t="s">
        <v>134</v>
      </c>
      <c r="T124" s="99" t="s">
        <v>135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136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P126+P130+P178+P181</f>
        <v>0</v>
      </c>
      <c r="Q125" s="101"/>
      <c r="R125" s="197">
        <f>R126+R130+R178+R181</f>
        <v>0</v>
      </c>
      <c r="S125" s="101"/>
      <c r="T125" s="198">
        <f>T126+T130+T178+T181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100</v>
      </c>
      <c r="BK125" s="199">
        <f>BK126+BK130+BK178+BK181</f>
        <v>0</v>
      </c>
    </row>
    <row r="126" s="12" customFormat="1" ht="25.92" customHeight="1">
      <c r="A126" s="12"/>
      <c r="B126" s="200"/>
      <c r="C126" s="201"/>
      <c r="D126" s="202" t="s">
        <v>72</v>
      </c>
      <c r="E126" s="203" t="s">
        <v>137</v>
      </c>
      <c r="F126" s="203" t="s">
        <v>138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</f>
        <v>0</v>
      </c>
      <c r="Q126" s="208"/>
      <c r="R126" s="209">
        <f>R127</f>
        <v>0</v>
      </c>
      <c r="S126" s="208"/>
      <c r="T126" s="21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81</v>
      </c>
      <c r="AT126" s="212" t="s">
        <v>72</v>
      </c>
      <c r="AU126" s="212" t="s">
        <v>73</v>
      </c>
      <c r="AY126" s="211" t="s">
        <v>139</v>
      </c>
      <c r="BK126" s="213">
        <f>BK127</f>
        <v>0</v>
      </c>
    </row>
    <row r="127" s="12" customFormat="1" ht="22.8" customHeight="1">
      <c r="A127" s="12"/>
      <c r="B127" s="200"/>
      <c r="C127" s="201"/>
      <c r="D127" s="202" t="s">
        <v>72</v>
      </c>
      <c r="E127" s="214" t="s">
        <v>174</v>
      </c>
      <c r="F127" s="214" t="s">
        <v>208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SUM(P128:P129)</f>
        <v>0</v>
      </c>
      <c r="Q127" s="208"/>
      <c r="R127" s="209">
        <f>SUM(R128:R129)</f>
        <v>0</v>
      </c>
      <c r="S127" s="208"/>
      <c r="T127" s="210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81</v>
      </c>
      <c r="AT127" s="212" t="s">
        <v>72</v>
      </c>
      <c r="AU127" s="212" t="s">
        <v>81</v>
      </c>
      <c r="AY127" s="211" t="s">
        <v>139</v>
      </c>
      <c r="BK127" s="213">
        <f>SUM(BK128:BK129)</f>
        <v>0</v>
      </c>
    </row>
    <row r="128" s="2" customFormat="1" ht="21.75" customHeight="1">
      <c r="A128" s="35"/>
      <c r="B128" s="36"/>
      <c r="C128" s="216" t="s">
        <v>81</v>
      </c>
      <c r="D128" s="216" t="s">
        <v>141</v>
      </c>
      <c r="E128" s="217" t="s">
        <v>808</v>
      </c>
      <c r="F128" s="218" t="s">
        <v>809</v>
      </c>
      <c r="G128" s="219" t="s">
        <v>810</v>
      </c>
      <c r="H128" s="220">
        <v>16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145</v>
      </c>
      <c r="AT128" s="228" t="s">
        <v>141</v>
      </c>
      <c r="AU128" s="228" t="s">
        <v>83</v>
      </c>
      <c r="AY128" s="14" t="s">
        <v>139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145</v>
      </c>
      <c r="BM128" s="228" t="s">
        <v>83</v>
      </c>
    </row>
    <row r="129" s="2" customFormat="1">
      <c r="A129" s="35"/>
      <c r="B129" s="36"/>
      <c r="C129" s="37"/>
      <c r="D129" s="230" t="s">
        <v>146</v>
      </c>
      <c r="E129" s="37"/>
      <c r="F129" s="231" t="s">
        <v>809</v>
      </c>
      <c r="G129" s="37"/>
      <c r="H129" s="37"/>
      <c r="I129" s="232"/>
      <c r="J129" s="37"/>
      <c r="K129" s="37"/>
      <c r="L129" s="41"/>
      <c r="M129" s="233"/>
      <c r="N129" s="23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146</v>
      </c>
      <c r="AU129" s="14" t="s">
        <v>83</v>
      </c>
    </row>
    <row r="130" s="12" customFormat="1" ht="25.92" customHeight="1">
      <c r="A130" s="12"/>
      <c r="B130" s="200"/>
      <c r="C130" s="201"/>
      <c r="D130" s="202" t="s">
        <v>72</v>
      </c>
      <c r="E130" s="203" t="s">
        <v>306</v>
      </c>
      <c r="F130" s="203" t="s">
        <v>307</v>
      </c>
      <c r="G130" s="201"/>
      <c r="H130" s="201"/>
      <c r="I130" s="204"/>
      <c r="J130" s="205">
        <f>BK130</f>
        <v>0</v>
      </c>
      <c r="K130" s="201"/>
      <c r="L130" s="206"/>
      <c r="M130" s="207"/>
      <c r="N130" s="208"/>
      <c r="O130" s="208"/>
      <c r="P130" s="209">
        <f>P131</f>
        <v>0</v>
      </c>
      <c r="Q130" s="208"/>
      <c r="R130" s="209">
        <f>R131</f>
        <v>0</v>
      </c>
      <c r="S130" s="208"/>
      <c r="T130" s="21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83</v>
      </c>
      <c r="AT130" s="212" t="s">
        <v>72</v>
      </c>
      <c r="AU130" s="212" t="s">
        <v>73</v>
      </c>
      <c r="AY130" s="211" t="s">
        <v>139</v>
      </c>
      <c r="BK130" s="213">
        <f>BK131</f>
        <v>0</v>
      </c>
    </row>
    <row r="131" s="12" customFormat="1" ht="22.8" customHeight="1">
      <c r="A131" s="12"/>
      <c r="B131" s="200"/>
      <c r="C131" s="201"/>
      <c r="D131" s="202" t="s">
        <v>72</v>
      </c>
      <c r="E131" s="214" t="s">
        <v>321</v>
      </c>
      <c r="F131" s="214" t="s">
        <v>322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SUM(P132:P177)</f>
        <v>0</v>
      </c>
      <c r="Q131" s="208"/>
      <c r="R131" s="209">
        <f>SUM(R132:R177)</f>
        <v>0</v>
      </c>
      <c r="S131" s="208"/>
      <c r="T131" s="210">
        <f>SUM(T132:T177)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83</v>
      </c>
      <c r="AT131" s="212" t="s">
        <v>72</v>
      </c>
      <c r="AU131" s="212" t="s">
        <v>81</v>
      </c>
      <c r="AY131" s="211" t="s">
        <v>139</v>
      </c>
      <c r="BK131" s="213">
        <f>SUM(BK132:BK177)</f>
        <v>0</v>
      </c>
    </row>
    <row r="132" s="2" customFormat="1" ht="21.75" customHeight="1">
      <c r="A132" s="35"/>
      <c r="B132" s="36"/>
      <c r="C132" s="216" t="s">
        <v>83</v>
      </c>
      <c r="D132" s="216" t="s">
        <v>141</v>
      </c>
      <c r="E132" s="217" t="s">
        <v>811</v>
      </c>
      <c r="F132" s="218" t="s">
        <v>812</v>
      </c>
      <c r="G132" s="219" t="s">
        <v>181</v>
      </c>
      <c r="H132" s="220">
        <v>55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173</v>
      </c>
      <c r="AT132" s="228" t="s">
        <v>141</v>
      </c>
      <c r="AU132" s="228" t="s">
        <v>83</v>
      </c>
      <c r="AY132" s="14" t="s">
        <v>139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173</v>
      </c>
      <c r="BM132" s="228" t="s">
        <v>145</v>
      </c>
    </row>
    <row r="133" s="2" customFormat="1">
      <c r="A133" s="35"/>
      <c r="B133" s="36"/>
      <c r="C133" s="37"/>
      <c r="D133" s="230" t="s">
        <v>146</v>
      </c>
      <c r="E133" s="37"/>
      <c r="F133" s="231" t="s">
        <v>812</v>
      </c>
      <c r="G133" s="37"/>
      <c r="H133" s="37"/>
      <c r="I133" s="232"/>
      <c r="J133" s="37"/>
      <c r="K133" s="37"/>
      <c r="L133" s="41"/>
      <c r="M133" s="233"/>
      <c r="N133" s="23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146</v>
      </c>
      <c r="AU133" s="14" t="s">
        <v>83</v>
      </c>
    </row>
    <row r="134" s="2" customFormat="1" ht="16.5" customHeight="1">
      <c r="A134" s="35"/>
      <c r="B134" s="36"/>
      <c r="C134" s="235" t="s">
        <v>149</v>
      </c>
      <c r="D134" s="235" t="s">
        <v>175</v>
      </c>
      <c r="E134" s="236" t="s">
        <v>813</v>
      </c>
      <c r="F134" s="237" t="s">
        <v>814</v>
      </c>
      <c r="G134" s="238" t="s">
        <v>658</v>
      </c>
      <c r="H134" s="239">
        <v>20</v>
      </c>
      <c r="I134" s="240"/>
      <c r="J134" s="241">
        <f>ROUND(I134*H134,2)</f>
        <v>0</v>
      </c>
      <c r="K134" s="242"/>
      <c r="L134" s="243"/>
      <c r="M134" s="244" t="s">
        <v>1</v>
      </c>
      <c r="N134" s="24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203</v>
      </c>
      <c r="AT134" s="228" t="s">
        <v>175</v>
      </c>
      <c r="AU134" s="228" t="s">
        <v>83</v>
      </c>
      <c r="AY134" s="14" t="s">
        <v>139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173</v>
      </c>
      <c r="BM134" s="228" t="s">
        <v>152</v>
      </c>
    </row>
    <row r="135" s="2" customFormat="1">
      <c r="A135" s="35"/>
      <c r="B135" s="36"/>
      <c r="C135" s="37"/>
      <c r="D135" s="230" t="s">
        <v>146</v>
      </c>
      <c r="E135" s="37"/>
      <c r="F135" s="231" t="s">
        <v>814</v>
      </c>
      <c r="G135" s="37"/>
      <c r="H135" s="37"/>
      <c r="I135" s="232"/>
      <c r="J135" s="37"/>
      <c r="K135" s="37"/>
      <c r="L135" s="41"/>
      <c r="M135" s="233"/>
      <c r="N135" s="234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146</v>
      </c>
      <c r="AU135" s="14" t="s">
        <v>83</v>
      </c>
    </row>
    <row r="136" s="2" customFormat="1" ht="16.5" customHeight="1">
      <c r="A136" s="35"/>
      <c r="B136" s="36"/>
      <c r="C136" s="216" t="s">
        <v>145</v>
      </c>
      <c r="D136" s="216" t="s">
        <v>141</v>
      </c>
      <c r="E136" s="217" t="s">
        <v>815</v>
      </c>
      <c r="F136" s="218" t="s">
        <v>816</v>
      </c>
      <c r="G136" s="219" t="s">
        <v>326</v>
      </c>
      <c r="H136" s="220">
        <v>12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173</v>
      </c>
      <c r="AT136" s="228" t="s">
        <v>141</v>
      </c>
      <c r="AU136" s="228" t="s">
        <v>83</v>
      </c>
      <c r="AY136" s="14" t="s">
        <v>139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173</v>
      </c>
      <c r="BM136" s="228" t="s">
        <v>155</v>
      </c>
    </row>
    <row r="137" s="2" customFormat="1">
      <c r="A137" s="35"/>
      <c r="B137" s="36"/>
      <c r="C137" s="37"/>
      <c r="D137" s="230" t="s">
        <v>146</v>
      </c>
      <c r="E137" s="37"/>
      <c r="F137" s="231" t="s">
        <v>816</v>
      </c>
      <c r="G137" s="37"/>
      <c r="H137" s="37"/>
      <c r="I137" s="232"/>
      <c r="J137" s="37"/>
      <c r="K137" s="37"/>
      <c r="L137" s="41"/>
      <c r="M137" s="233"/>
      <c r="N137" s="23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146</v>
      </c>
      <c r="AU137" s="14" t="s">
        <v>83</v>
      </c>
    </row>
    <row r="138" s="2" customFormat="1" ht="16.5" customHeight="1">
      <c r="A138" s="35"/>
      <c r="B138" s="36"/>
      <c r="C138" s="235" t="s">
        <v>156</v>
      </c>
      <c r="D138" s="235" t="s">
        <v>175</v>
      </c>
      <c r="E138" s="236" t="s">
        <v>817</v>
      </c>
      <c r="F138" s="237" t="s">
        <v>818</v>
      </c>
      <c r="G138" s="238" t="s">
        <v>326</v>
      </c>
      <c r="H138" s="239">
        <v>12</v>
      </c>
      <c r="I138" s="240"/>
      <c r="J138" s="241">
        <f>ROUND(I138*H138,2)</f>
        <v>0</v>
      </c>
      <c r="K138" s="242"/>
      <c r="L138" s="243"/>
      <c r="M138" s="244" t="s">
        <v>1</v>
      </c>
      <c r="N138" s="24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203</v>
      </c>
      <c r="AT138" s="228" t="s">
        <v>175</v>
      </c>
      <c r="AU138" s="228" t="s">
        <v>83</v>
      </c>
      <c r="AY138" s="14" t="s">
        <v>139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173</v>
      </c>
      <c r="BM138" s="228" t="s">
        <v>160</v>
      </c>
    </row>
    <row r="139" s="2" customFormat="1">
      <c r="A139" s="35"/>
      <c r="B139" s="36"/>
      <c r="C139" s="37"/>
      <c r="D139" s="230" t="s">
        <v>146</v>
      </c>
      <c r="E139" s="37"/>
      <c r="F139" s="231" t="s">
        <v>818</v>
      </c>
      <c r="G139" s="37"/>
      <c r="H139" s="37"/>
      <c r="I139" s="232"/>
      <c r="J139" s="37"/>
      <c r="K139" s="37"/>
      <c r="L139" s="41"/>
      <c r="M139" s="233"/>
      <c r="N139" s="234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146</v>
      </c>
      <c r="AU139" s="14" t="s">
        <v>83</v>
      </c>
    </row>
    <row r="140" s="2" customFormat="1" ht="21.75" customHeight="1">
      <c r="A140" s="35"/>
      <c r="B140" s="36"/>
      <c r="C140" s="235" t="s">
        <v>152</v>
      </c>
      <c r="D140" s="235" t="s">
        <v>175</v>
      </c>
      <c r="E140" s="236" t="s">
        <v>819</v>
      </c>
      <c r="F140" s="237" t="s">
        <v>820</v>
      </c>
      <c r="G140" s="238" t="s">
        <v>326</v>
      </c>
      <c r="H140" s="239">
        <v>60</v>
      </c>
      <c r="I140" s="240"/>
      <c r="J140" s="241">
        <f>ROUND(I140*H140,2)</f>
        <v>0</v>
      </c>
      <c r="K140" s="242"/>
      <c r="L140" s="243"/>
      <c r="M140" s="244" t="s">
        <v>1</v>
      </c>
      <c r="N140" s="24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203</v>
      </c>
      <c r="AT140" s="228" t="s">
        <v>175</v>
      </c>
      <c r="AU140" s="228" t="s">
        <v>83</v>
      </c>
      <c r="AY140" s="14" t="s">
        <v>139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173</v>
      </c>
      <c r="BM140" s="228" t="s">
        <v>165</v>
      </c>
    </row>
    <row r="141" s="2" customFormat="1">
      <c r="A141" s="35"/>
      <c r="B141" s="36"/>
      <c r="C141" s="37"/>
      <c r="D141" s="230" t="s">
        <v>146</v>
      </c>
      <c r="E141" s="37"/>
      <c r="F141" s="231" t="s">
        <v>820</v>
      </c>
      <c r="G141" s="37"/>
      <c r="H141" s="37"/>
      <c r="I141" s="232"/>
      <c r="J141" s="37"/>
      <c r="K141" s="37"/>
      <c r="L141" s="41"/>
      <c r="M141" s="233"/>
      <c r="N141" s="234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146</v>
      </c>
      <c r="AU141" s="14" t="s">
        <v>83</v>
      </c>
    </row>
    <row r="142" s="2" customFormat="1" ht="16.5" customHeight="1">
      <c r="A142" s="35"/>
      <c r="B142" s="36"/>
      <c r="C142" s="216" t="s">
        <v>167</v>
      </c>
      <c r="D142" s="216" t="s">
        <v>141</v>
      </c>
      <c r="E142" s="217" t="s">
        <v>821</v>
      </c>
      <c r="F142" s="218" t="s">
        <v>822</v>
      </c>
      <c r="G142" s="219" t="s">
        <v>326</v>
      </c>
      <c r="H142" s="220">
        <v>15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173</v>
      </c>
      <c r="AT142" s="228" t="s">
        <v>141</v>
      </c>
      <c r="AU142" s="228" t="s">
        <v>83</v>
      </c>
      <c r="AY142" s="14" t="s">
        <v>139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173</v>
      </c>
      <c r="BM142" s="228" t="s">
        <v>170</v>
      </c>
    </row>
    <row r="143" s="2" customFormat="1">
      <c r="A143" s="35"/>
      <c r="B143" s="36"/>
      <c r="C143" s="37"/>
      <c r="D143" s="230" t="s">
        <v>146</v>
      </c>
      <c r="E143" s="37"/>
      <c r="F143" s="231" t="s">
        <v>822</v>
      </c>
      <c r="G143" s="37"/>
      <c r="H143" s="37"/>
      <c r="I143" s="232"/>
      <c r="J143" s="37"/>
      <c r="K143" s="37"/>
      <c r="L143" s="41"/>
      <c r="M143" s="233"/>
      <c r="N143" s="234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146</v>
      </c>
      <c r="AU143" s="14" t="s">
        <v>83</v>
      </c>
    </row>
    <row r="144" s="2" customFormat="1" ht="16.5" customHeight="1">
      <c r="A144" s="35"/>
      <c r="B144" s="36"/>
      <c r="C144" s="235" t="s">
        <v>155</v>
      </c>
      <c r="D144" s="235" t="s">
        <v>175</v>
      </c>
      <c r="E144" s="236" t="s">
        <v>823</v>
      </c>
      <c r="F144" s="237" t="s">
        <v>824</v>
      </c>
      <c r="G144" s="238" t="s">
        <v>326</v>
      </c>
      <c r="H144" s="239">
        <v>12</v>
      </c>
      <c r="I144" s="240"/>
      <c r="J144" s="241">
        <f>ROUND(I144*H144,2)</f>
        <v>0</v>
      </c>
      <c r="K144" s="242"/>
      <c r="L144" s="243"/>
      <c r="M144" s="244" t="s">
        <v>1</v>
      </c>
      <c r="N144" s="24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203</v>
      </c>
      <c r="AT144" s="228" t="s">
        <v>175</v>
      </c>
      <c r="AU144" s="228" t="s">
        <v>83</v>
      </c>
      <c r="AY144" s="14" t="s">
        <v>139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173</v>
      </c>
      <c r="BM144" s="228" t="s">
        <v>173</v>
      </c>
    </row>
    <row r="145" s="2" customFormat="1">
      <c r="A145" s="35"/>
      <c r="B145" s="36"/>
      <c r="C145" s="37"/>
      <c r="D145" s="230" t="s">
        <v>146</v>
      </c>
      <c r="E145" s="37"/>
      <c r="F145" s="231" t="s">
        <v>824</v>
      </c>
      <c r="G145" s="37"/>
      <c r="H145" s="37"/>
      <c r="I145" s="232"/>
      <c r="J145" s="37"/>
      <c r="K145" s="37"/>
      <c r="L145" s="41"/>
      <c r="M145" s="233"/>
      <c r="N145" s="234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146</v>
      </c>
      <c r="AU145" s="14" t="s">
        <v>83</v>
      </c>
    </row>
    <row r="146" s="2" customFormat="1" ht="16.5" customHeight="1">
      <c r="A146" s="35"/>
      <c r="B146" s="36"/>
      <c r="C146" s="235" t="s">
        <v>174</v>
      </c>
      <c r="D146" s="235" t="s">
        <v>175</v>
      </c>
      <c r="E146" s="236" t="s">
        <v>825</v>
      </c>
      <c r="F146" s="237" t="s">
        <v>826</v>
      </c>
      <c r="G146" s="238" t="s">
        <v>326</v>
      </c>
      <c r="H146" s="239">
        <v>3</v>
      </c>
      <c r="I146" s="240"/>
      <c r="J146" s="241">
        <f>ROUND(I146*H146,2)</f>
        <v>0</v>
      </c>
      <c r="K146" s="242"/>
      <c r="L146" s="243"/>
      <c r="M146" s="244" t="s">
        <v>1</v>
      </c>
      <c r="N146" s="24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203</v>
      </c>
      <c r="AT146" s="228" t="s">
        <v>175</v>
      </c>
      <c r="AU146" s="228" t="s">
        <v>83</v>
      </c>
      <c r="AY146" s="14" t="s">
        <v>139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173</v>
      </c>
      <c r="BM146" s="228" t="s">
        <v>178</v>
      </c>
    </row>
    <row r="147" s="2" customFormat="1">
      <c r="A147" s="35"/>
      <c r="B147" s="36"/>
      <c r="C147" s="37"/>
      <c r="D147" s="230" t="s">
        <v>146</v>
      </c>
      <c r="E147" s="37"/>
      <c r="F147" s="231" t="s">
        <v>826</v>
      </c>
      <c r="G147" s="37"/>
      <c r="H147" s="37"/>
      <c r="I147" s="232"/>
      <c r="J147" s="37"/>
      <c r="K147" s="37"/>
      <c r="L147" s="41"/>
      <c r="M147" s="233"/>
      <c r="N147" s="234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146</v>
      </c>
      <c r="AU147" s="14" t="s">
        <v>83</v>
      </c>
    </row>
    <row r="148" s="2" customFormat="1" ht="21.75" customHeight="1">
      <c r="A148" s="35"/>
      <c r="B148" s="36"/>
      <c r="C148" s="216" t="s">
        <v>160</v>
      </c>
      <c r="D148" s="216" t="s">
        <v>141</v>
      </c>
      <c r="E148" s="217" t="s">
        <v>827</v>
      </c>
      <c r="F148" s="218" t="s">
        <v>828</v>
      </c>
      <c r="G148" s="219" t="s">
        <v>326</v>
      </c>
      <c r="H148" s="220">
        <v>3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173</v>
      </c>
      <c r="AT148" s="228" t="s">
        <v>141</v>
      </c>
      <c r="AU148" s="228" t="s">
        <v>83</v>
      </c>
      <c r="AY148" s="14" t="s">
        <v>139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173</v>
      </c>
      <c r="BM148" s="228" t="s">
        <v>182</v>
      </c>
    </row>
    <row r="149" s="2" customFormat="1">
      <c r="A149" s="35"/>
      <c r="B149" s="36"/>
      <c r="C149" s="37"/>
      <c r="D149" s="230" t="s">
        <v>146</v>
      </c>
      <c r="E149" s="37"/>
      <c r="F149" s="231" t="s">
        <v>828</v>
      </c>
      <c r="G149" s="37"/>
      <c r="H149" s="37"/>
      <c r="I149" s="232"/>
      <c r="J149" s="37"/>
      <c r="K149" s="37"/>
      <c r="L149" s="41"/>
      <c r="M149" s="233"/>
      <c r="N149" s="234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146</v>
      </c>
      <c r="AU149" s="14" t="s">
        <v>83</v>
      </c>
    </row>
    <row r="150" s="2" customFormat="1" ht="21.75" customHeight="1">
      <c r="A150" s="35"/>
      <c r="B150" s="36"/>
      <c r="C150" s="235" t="s">
        <v>183</v>
      </c>
      <c r="D150" s="235" t="s">
        <v>175</v>
      </c>
      <c r="E150" s="236" t="s">
        <v>829</v>
      </c>
      <c r="F150" s="237" t="s">
        <v>830</v>
      </c>
      <c r="G150" s="238" t="s">
        <v>326</v>
      </c>
      <c r="H150" s="239">
        <v>3</v>
      </c>
      <c r="I150" s="240"/>
      <c r="J150" s="241">
        <f>ROUND(I150*H150,2)</f>
        <v>0</v>
      </c>
      <c r="K150" s="242"/>
      <c r="L150" s="243"/>
      <c r="M150" s="244" t="s">
        <v>1</v>
      </c>
      <c r="N150" s="24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203</v>
      </c>
      <c r="AT150" s="228" t="s">
        <v>175</v>
      </c>
      <c r="AU150" s="228" t="s">
        <v>83</v>
      </c>
      <c r="AY150" s="14" t="s">
        <v>139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173</v>
      </c>
      <c r="BM150" s="228" t="s">
        <v>186</v>
      </c>
    </row>
    <row r="151" s="2" customFormat="1">
      <c r="A151" s="35"/>
      <c r="B151" s="36"/>
      <c r="C151" s="37"/>
      <c r="D151" s="230" t="s">
        <v>146</v>
      </c>
      <c r="E151" s="37"/>
      <c r="F151" s="231" t="s">
        <v>830</v>
      </c>
      <c r="G151" s="37"/>
      <c r="H151" s="37"/>
      <c r="I151" s="232"/>
      <c r="J151" s="37"/>
      <c r="K151" s="37"/>
      <c r="L151" s="41"/>
      <c r="M151" s="233"/>
      <c r="N151" s="234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146</v>
      </c>
      <c r="AU151" s="14" t="s">
        <v>83</v>
      </c>
    </row>
    <row r="152" s="2" customFormat="1" ht="21.75" customHeight="1">
      <c r="A152" s="35"/>
      <c r="B152" s="36"/>
      <c r="C152" s="216" t="s">
        <v>165</v>
      </c>
      <c r="D152" s="216" t="s">
        <v>141</v>
      </c>
      <c r="E152" s="217" t="s">
        <v>831</v>
      </c>
      <c r="F152" s="218" t="s">
        <v>832</v>
      </c>
      <c r="G152" s="219" t="s">
        <v>326</v>
      </c>
      <c r="H152" s="220">
        <v>3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173</v>
      </c>
      <c r="AT152" s="228" t="s">
        <v>141</v>
      </c>
      <c r="AU152" s="228" t="s">
        <v>83</v>
      </c>
      <c r="AY152" s="14" t="s">
        <v>139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173</v>
      </c>
      <c r="BM152" s="228" t="s">
        <v>190</v>
      </c>
    </row>
    <row r="153" s="2" customFormat="1">
      <c r="A153" s="35"/>
      <c r="B153" s="36"/>
      <c r="C153" s="37"/>
      <c r="D153" s="230" t="s">
        <v>146</v>
      </c>
      <c r="E153" s="37"/>
      <c r="F153" s="231" t="s">
        <v>832</v>
      </c>
      <c r="G153" s="37"/>
      <c r="H153" s="37"/>
      <c r="I153" s="232"/>
      <c r="J153" s="37"/>
      <c r="K153" s="37"/>
      <c r="L153" s="41"/>
      <c r="M153" s="233"/>
      <c r="N153" s="23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146</v>
      </c>
      <c r="AU153" s="14" t="s">
        <v>83</v>
      </c>
    </row>
    <row r="154" s="2" customFormat="1" ht="16.5" customHeight="1">
      <c r="A154" s="35"/>
      <c r="B154" s="36"/>
      <c r="C154" s="235" t="s">
        <v>191</v>
      </c>
      <c r="D154" s="235" t="s">
        <v>175</v>
      </c>
      <c r="E154" s="236" t="s">
        <v>833</v>
      </c>
      <c r="F154" s="237" t="s">
        <v>834</v>
      </c>
      <c r="G154" s="238" t="s">
        <v>326</v>
      </c>
      <c r="H154" s="239">
        <v>3</v>
      </c>
      <c r="I154" s="240"/>
      <c r="J154" s="241">
        <f>ROUND(I154*H154,2)</f>
        <v>0</v>
      </c>
      <c r="K154" s="242"/>
      <c r="L154" s="243"/>
      <c r="M154" s="244" t="s">
        <v>1</v>
      </c>
      <c r="N154" s="24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203</v>
      </c>
      <c r="AT154" s="228" t="s">
        <v>175</v>
      </c>
      <c r="AU154" s="228" t="s">
        <v>83</v>
      </c>
      <c r="AY154" s="14" t="s">
        <v>139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173</v>
      </c>
      <c r="BM154" s="228" t="s">
        <v>194</v>
      </c>
    </row>
    <row r="155" s="2" customFormat="1">
      <c r="A155" s="35"/>
      <c r="B155" s="36"/>
      <c r="C155" s="37"/>
      <c r="D155" s="230" t="s">
        <v>146</v>
      </c>
      <c r="E155" s="37"/>
      <c r="F155" s="231" t="s">
        <v>834</v>
      </c>
      <c r="G155" s="37"/>
      <c r="H155" s="37"/>
      <c r="I155" s="232"/>
      <c r="J155" s="37"/>
      <c r="K155" s="37"/>
      <c r="L155" s="41"/>
      <c r="M155" s="233"/>
      <c r="N155" s="234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146</v>
      </c>
      <c r="AU155" s="14" t="s">
        <v>83</v>
      </c>
    </row>
    <row r="156" s="2" customFormat="1" ht="21.75" customHeight="1">
      <c r="A156" s="35"/>
      <c r="B156" s="36"/>
      <c r="C156" s="216" t="s">
        <v>170</v>
      </c>
      <c r="D156" s="216" t="s">
        <v>141</v>
      </c>
      <c r="E156" s="217" t="s">
        <v>835</v>
      </c>
      <c r="F156" s="218" t="s">
        <v>836</v>
      </c>
      <c r="G156" s="219" t="s">
        <v>181</v>
      </c>
      <c r="H156" s="220">
        <v>10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173</v>
      </c>
      <c r="AT156" s="228" t="s">
        <v>141</v>
      </c>
      <c r="AU156" s="228" t="s">
        <v>83</v>
      </c>
      <c r="AY156" s="14" t="s">
        <v>139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173</v>
      </c>
      <c r="BM156" s="228" t="s">
        <v>197</v>
      </c>
    </row>
    <row r="157" s="2" customFormat="1">
      <c r="A157" s="35"/>
      <c r="B157" s="36"/>
      <c r="C157" s="37"/>
      <c r="D157" s="230" t="s">
        <v>146</v>
      </c>
      <c r="E157" s="37"/>
      <c r="F157" s="231" t="s">
        <v>836</v>
      </c>
      <c r="G157" s="37"/>
      <c r="H157" s="37"/>
      <c r="I157" s="232"/>
      <c r="J157" s="37"/>
      <c r="K157" s="37"/>
      <c r="L157" s="41"/>
      <c r="M157" s="233"/>
      <c r="N157" s="234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146</v>
      </c>
      <c r="AU157" s="14" t="s">
        <v>83</v>
      </c>
    </row>
    <row r="158" s="2" customFormat="1" ht="21.75" customHeight="1">
      <c r="A158" s="35"/>
      <c r="B158" s="36"/>
      <c r="C158" s="216" t="s">
        <v>8</v>
      </c>
      <c r="D158" s="216" t="s">
        <v>141</v>
      </c>
      <c r="E158" s="217" t="s">
        <v>837</v>
      </c>
      <c r="F158" s="218" t="s">
        <v>838</v>
      </c>
      <c r="G158" s="219" t="s">
        <v>181</v>
      </c>
      <c r="H158" s="220">
        <v>45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173</v>
      </c>
      <c r="AT158" s="228" t="s">
        <v>141</v>
      </c>
      <c r="AU158" s="228" t="s">
        <v>83</v>
      </c>
      <c r="AY158" s="14" t="s">
        <v>139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173</v>
      </c>
      <c r="BM158" s="228" t="s">
        <v>200</v>
      </c>
    </row>
    <row r="159" s="2" customFormat="1">
      <c r="A159" s="35"/>
      <c r="B159" s="36"/>
      <c r="C159" s="37"/>
      <c r="D159" s="230" t="s">
        <v>146</v>
      </c>
      <c r="E159" s="37"/>
      <c r="F159" s="231" t="s">
        <v>838</v>
      </c>
      <c r="G159" s="37"/>
      <c r="H159" s="37"/>
      <c r="I159" s="232"/>
      <c r="J159" s="37"/>
      <c r="K159" s="37"/>
      <c r="L159" s="41"/>
      <c r="M159" s="233"/>
      <c r="N159" s="23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146</v>
      </c>
      <c r="AU159" s="14" t="s">
        <v>83</v>
      </c>
    </row>
    <row r="160" s="2" customFormat="1" ht="21.75" customHeight="1">
      <c r="A160" s="35"/>
      <c r="B160" s="36"/>
      <c r="C160" s="216" t="s">
        <v>173</v>
      </c>
      <c r="D160" s="216" t="s">
        <v>141</v>
      </c>
      <c r="E160" s="217" t="s">
        <v>839</v>
      </c>
      <c r="F160" s="218" t="s">
        <v>840</v>
      </c>
      <c r="G160" s="219" t="s">
        <v>326</v>
      </c>
      <c r="H160" s="220">
        <v>12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173</v>
      </c>
      <c r="AT160" s="228" t="s">
        <v>141</v>
      </c>
      <c r="AU160" s="228" t="s">
        <v>83</v>
      </c>
      <c r="AY160" s="14" t="s">
        <v>139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173</v>
      </c>
      <c r="BM160" s="228" t="s">
        <v>203</v>
      </c>
    </row>
    <row r="161" s="2" customFormat="1">
      <c r="A161" s="35"/>
      <c r="B161" s="36"/>
      <c r="C161" s="37"/>
      <c r="D161" s="230" t="s">
        <v>146</v>
      </c>
      <c r="E161" s="37"/>
      <c r="F161" s="231" t="s">
        <v>840</v>
      </c>
      <c r="G161" s="37"/>
      <c r="H161" s="37"/>
      <c r="I161" s="232"/>
      <c r="J161" s="37"/>
      <c r="K161" s="37"/>
      <c r="L161" s="41"/>
      <c r="M161" s="233"/>
      <c r="N161" s="23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146</v>
      </c>
      <c r="AU161" s="14" t="s">
        <v>83</v>
      </c>
    </row>
    <row r="162" s="2" customFormat="1" ht="21.75" customHeight="1">
      <c r="A162" s="35"/>
      <c r="B162" s="36"/>
      <c r="C162" s="216" t="s">
        <v>204</v>
      </c>
      <c r="D162" s="216" t="s">
        <v>141</v>
      </c>
      <c r="E162" s="217" t="s">
        <v>841</v>
      </c>
      <c r="F162" s="218" t="s">
        <v>842</v>
      </c>
      <c r="G162" s="219" t="s">
        <v>326</v>
      </c>
      <c r="H162" s="220">
        <v>15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173</v>
      </c>
      <c r="AT162" s="228" t="s">
        <v>141</v>
      </c>
      <c r="AU162" s="228" t="s">
        <v>83</v>
      </c>
      <c r="AY162" s="14" t="s">
        <v>139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173</v>
      </c>
      <c r="BM162" s="228" t="s">
        <v>207</v>
      </c>
    </row>
    <row r="163" s="2" customFormat="1">
      <c r="A163" s="35"/>
      <c r="B163" s="36"/>
      <c r="C163" s="37"/>
      <c r="D163" s="230" t="s">
        <v>146</v>
      </c>
      <c r="E163" s="37"/>
      <c r="F163" s="231" t="s">
        <v>842</v>
      </c>
      <c r="G163" s="37"/>
      <c r="H163" s="37"/>
      <c r="I163" s="232"/>
      <c r="J163" s="37"/>
      <c r="K163" s="37"/>
      <c r="L163" s="41"/>
      <c r="M163" s="233"/>
      <c r="N163" s="23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146</v>
      </c>
      <c r="AU163" s="14" t="s">
        <v>83</v>
      </c>
    </row>
    <row r="164" s="2" customFormat="1" ht="21.75" customHeight="1">
      <c r="A164" s="35"/>
      <c r="B164" s="36"/>
      <c r="C164" s="216" t="s">
        <v>178</v>
      </c>
      <c r="D164" s="216" t="s">
        <v>141</v>
      </c>
      <c r="E164" s="217" t="s">
        <v>843</v>
      </c>
      <c r="F164" s="218" t="s">
        <v>844</v>
      </c>
      <c r="G164" s="219" t="s">
        <v>326</v>
      </c>
      <c r="H164" s="220">
        <v>60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38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173</v>
      </c>
      <c r="AT164" s="228" t="s">
        <v>141</v>
      </c>
      <c r="AU164" s="228" t="s">
        <v>83</v>
      </c>
      <c r="AY164" s="14" t="s">
        <v>139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173</v>
      </c>
      <c r="BM164" s="228" t="s">
        <v>212</v>
      </c>
    </row>
    <row r="165" s="2" customFormat="1">
      <c r="A165" s="35"/>
      <c r="B165" s="36"/>
      <c r="C165" s="37"/>
      <c r="D165" s="230" t="s">
        <v>146</v>
      </c>
      <c r="E165" s="37"/>
      <c r="F165" s="231" t="s">
        <v>844</v>
      </c>
      <c r="G165" s="37"/>
      <c r="H165" s="37"/>
      <c r="I165" s="232"/>
      <c r="J165" s="37"/>
      <c r="K165" s="37"/>
      <c r="L165" s="41"/>
      <c r="M165" s="233"/>
      <c r="N165" s="234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146</v>
      </c>
      <c r="AU165" s="14" t="s">
        <v>83</v>
      </c>
    </row>
    <row r="166" s="2" customFormat="1" ht="21.75" customHeight="1">
      <c r="A166" s="35"/>
      <c r="B166" s="36"/>
      <c r="C166" s="216" t="s">
        <v>213</v>
      </c>
      <c r="D166" s="216" t="s">
        <v>141</v>
      </c>
      <c r="E166" s="217" t="s">
        <v>845</v>
      </c>
      <c r="F166" s="218" t="s">
        <v>846</v>
      </c>
      <c r="G166" s="219" t="s">
        <v>326</v>
      </c>
      <c r="H166" s="220">
        <v>3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38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173</v>
      </c>
      <c r="AT166" s="228" t="s">
        <v>141</v>
      </c>
      <c r="AU166" s="228" t="s">
        <v>83</v>
      </c>
      <c r="AY166" s="14" t="s">
        <v>139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81</v>
      </c>
      <c r="BK166" s="229">
        <f>ROUND(I166*H166,2)</f>
        <v>0</v>
      </c>
      <c r="BL166" s="14" t="s">
        <v>173</v>
      </c>
      <c r="BM166" s="228" t="s">
        <v>216</v>
      </c>
    </row>
    <row r="167" s="2" customFormat="1">
      <c r="A167" s="35"/>
      <c r="B167" s="36"/>
      <c r="C167" s="37"/>
      <c r="D167" s="230" t="s">
        <v>146</v>
      </c>
      <c r="E167" s="37"/>
      <c r="F167" s="231" t="s">
        <v>846</v>
      </c>
      <c r="G167" s="37"/>
      <c r="H167" s="37"/>
      <c r="I167" s="232"/>
      <c r="J167" s="37"/>
      <c r="K167" s="37"/>
      <c r="L167" s="41"/>
      <c r="M167" s="233"/>
      <c r="N167" s="234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146</v>
      </c>
      <c r="AU167" s="14" t="s">
        <v>83</v>
      </c>
    </row>
    <row r="168" s="2" customFormat="1" ht="21.75" customHeight="1">
      <c r="A168" s="35"/>
      <c r="B168" s="36"/>
      <c r="C168" s="216" t="s">
        <v>182</v>
      </c>
      <c r="D168" s="216" t="s">
        <v>141</v>
      </c>
      <c r="E168" s="217" t="s">
        <v>847</v>
      </c>
      <c r="F168" s="218" t="s">
        <v>848</v>
      </c>
      <c r="G168" s="219" t="s">
        <v>326</v>
      </c>
      <c r="H168" s="220">
        <v>3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38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173</v>
      </c>
      <c r="AT168" s="228" t="s">
        <v>141</v>
      </c>
      <c r="AU168" s="228" t="s">
        <v>83</v>
      </c>
      <c r="AY168" s="14" t="s">
        <v>139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81</v>
      </c>
      <c r="BK168" s="229">
        <f>ROUND(I168*H168,2)</f>
        <v>0</v>
      </c>
      <c r="BL168" s="14" t="s">
        <v>173</v>
      </c>
      <c r="BM168" s="228" t="s">
        <v>219</v>
      </c>
    </row>
    <row r="169" s="2" customFormat="1">
      <c r="A169" s="35"/>
      <c r="B169" s="36"/>
      <c r="C169" s="37"/>
      <c r="D169" s="230" t="s">
        <v>146</v>
      </c>
      <c r="E169" s="37"/>
      <c r="F169" s="231" t="s">
        <v>848</v>
      </c>
      <c r="G169" s="37"/>
      <c r="H169" s="37"/>
      <c r="I169" s="232"/>
      <c r="J169" s="37"/>
      <c r="K169" s="37"/>
      <c r="L169" s="41"/>
      <c r="M169" s="233"/>
      <c r="N169" s="234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146</v>
      </c>
      <c r="AU169" s="14" t="s">
        <v>83</v>
      </c>
    </row>
    <row r="170" s="2" customFormat="1" ht="16.5" customHeight="1">
      <c r="A170" s="35"/>
      <c r="B170" s="36"/>
      <c r="C170" s="235" t="s">
        <v>7</v>
      </c>
      <c r="D170" s="235" t="s">
        <v>175</v>
      </c>
      <c r="E170" s="236" t="s">
        <v>849</v>
      </c>
      <c r="F170" s="237" t="s">
        <v>850</v>
      </c>
      <c r="G170" s="238" t="s">
        <v>326</v>
      </c>
      <c r="H170" s="239">
        <v>3</v>
      </c>
      <c r="I170" s="240"/>
      <c r="J170" s="241">
        <f>ROUND(I170*H170,2)</f>
        <v>0</v>
      </c>
      <c r="K170" s="242"/>
      <c r="L170" s="243"/>
      <c r="M170" s="244" t="s">
        <v>1</v>
      </c>
      <c r="N170" s="245" t="s">
        <v>38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203</v>
      </c>
      <c r="AT170" s="228" t="s">
        <v>175</v>
      </c>
      <c r="AU170" s="228" t="s">
        <v>83</v>
      </c>
      <c r="AY170" s="14" t="s">
        <v>139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81</v>
      </c>
      <c r="BK170" s="229">
        <f>ROUND(I170*H170,2)</f>
        <v>0</v>
      </c>
      <c r="BL170" s="14" t="s">
        <v>173</v>
      </c>
      <c r="BM170" s="228" t="s">
        <v>222</v>
      </c>
    </row>
    <row r="171" s="2" customFormat="1">
      <c r="A171" s="35"/>
      <c r="B171" s="36"/>
      <c r="C171" s="37"/>
      <c r="D171" s="230" t="s">
        <v>146</v>
      </c>
      <c r="E171" s="37"/>
      <c r="F171" s="231" t="s">
        <v>850</v>
      </c>
      <c r="G171" s="37"/>
      <c r="H171" s="37"/>
      <c r="I171" s="232"/>
      <c r="J171" s="37"/>
      <c r="K171" s="37"/>
      <c r="L171" s="41"/>
      <c r="M171" s="233"/>
      <c r="N171" s="23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146</v>
      </c>
      <c r="AU171" s="14" t="s">
        <v>83</v>
      </c>
    </row>
    <row r="172" s="2" customFormat="1" ht="21.75" customHeight="1">
      <c r="A172" s="35"/>
      <c r="B172" s="36"/>
      <c r="C172" s="216" t="s">
        <v>186</v>
      </c>
      <c r="D172" s="216" t="s">
        <v>141</v>
      </c>
      <c r="E172" s="217" t="s">
        <v>348</v>
      </c>
      <c r="F172" s="218" t="s">
        <v>349</v>
      </c>
      <c r="G172" s="219" t="s">
        <v>326</v>
      </c>
      <c r="H172" s="220">
        <v>1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173</v>
      </c>
      <c r="AT172" s="228" t="s">
        <v>141</v>
      </c>
      <c r="AU172" s="228" t="s">
        <v>83</v>
      </c>
      <c r="AY172" s="14" t="s">
        <v>139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81</v>
      </c>
      <c r="BK172" s="229">
        <f>ROUND(I172*H172,2)</f>
        <v>0</v>
      </c>
      <c r="BL172" s="14" t="s">
        <v>173</v>
      </c>
      <c r="BM172" s="228" t="s">
        <v>225</v>
      </c>
    </row>
    <row r="173" s="2" customFormat="1">
      <c r="A173" s="35"/>
      <c r="B173" s="36"/>
      <c r="C173" s="37"/>
      <c r="D173" s="230" t="s">
        <v>146</v>
      </c>
      <c r="E173" s="37"/>
      <c r="F173" s="231" t="s">
        <v>349</v>
      </c>
      <c r="G173" s="37"/>
      <c r="H173" s="37"/>
      <c r="I173" s="232"/>
      <c r="J173" s="37"/>
      <c r="K173" s="37"/>
      <c r="L173" s="41"/>
      <c r="M173" s="233"/>
      <c r="N173" s="234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146</v>
      </c>
      <c r="AU173" s="14" t="s">
        <v>83</v>
      </c>
    </row>
    <row r="174" s="2" customFormat="1" ht="16.5" customHeight="1">
      <c r="A174" s="35"/>
      <c r="B174" s="36"/>
      <c r="C174" s="216" t="s">
        <v>226</v>
      </c>
      <c r="D174" s="216" t="s">
        <v>141</v>
      </c>
      <c r="E174" s="217" t="s">
        <v>851</v>
      </c>
      <c r="F174" s="218" t="s">
        <v>852</v>
      </c>
      <c r="G174" s="219" t="s">
        <v>326</v>
      </c>
      <c r="H174" s="220">
        <v>3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173</v>
      </c>
      <c r="AT174" s="228" t="s">
        <v>141</v>
      </c>
      <c r="AU174" s="228" t="s">
        <v>83</v>
      </c>
      <c r="AY174" s="14" t="s">
        <v>139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81</v>
      </c>
      <c r="BK174" s="229">
        <f>ROUND(I174*H174,2)</f>
        <v>0</v>
      </c>
      <c r="BL174" s="14" t="s">
        <v>173</v>
      </c>
      <c r="BM174" s="228" t="s">
        <v>229</v>
      </c>
    </row>
    <row r="175" s="2" customFormat="1">
      <c r="A175" s="35"/>
      <c r="B175" s="36"/>
      <c r="C175" s="37"/>
      <c r="D175" s="230" t="s">
        <v>146</v>
      </c>
      <c r="E175" s="37"/>
      <c r="F175" s="231" t="s">
        <v>852</v>
      </c>
      <c r="G175" s="37"/>
      <c r="H175" s="37"/>
      <c r="I175" s="232"/>
      <c r="J175" s="37"/>
      <c r="K175" s="37"/>
      <c r="L175" s="41"/>
      <c r="M175" s="233"/>
      <c r="N175" s="234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146</v>
      </c>
      <c r="AU175" s="14" t="s">
        <v>83</v>
      </c>
    </row>
    <row r="176" s="2" customFormat="1" ht="16.5" customHeight="1">
      <c r="A176" s="35"/>
      <c r="B176" s="36"/>
      <c r="C176" s="216" t="s">
        <v>190</v>
      </c>
      <c r="D176" s="216" t="s">
        <v>141</v>
      </c>
      <c r="E176" s="217" t="s">
        <v>853</v>
      </c>
      <c r="F176" s="218" t="s">
        <v>854</v>
      </c>
      <c r="G176" s="219" t="s">
        <v>447</v>
      </c>
      <c r="H176" s="220">
        <v>1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173</v>
      </c>
      <c r="AT176" s="228" t="s">
        <v>141</v>
      </c>
      <c r="AU176" s="228" t="s">
        <v>83</v>
      </c>
      <c r="AY176" s="14" t="s">
        <v>139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81</v>
      </c>
      <c r="BK176" s="229">
        <f>ROUND(I176*H176,2)</f>
        <v>0</v>
      </c>
      <c r="BL176" s="14" t="s">
        <v>173</v>
      </c>
      <c r="BM176" s="228" t="s">
        <v>232</v>
      </c>
    </row>
    <row r="177" s="2" customFormat="1">
      <c r="A177" s="35"/>
      <c r="B177" s="36"/>
      <c r="C177" s="37"/>
      <c r="D177" s="230" t="s">
        <v>146</v>
      </c>
      <c r="E177" s="37"/>
      <c r="F177" s="231" t="s">
        <v>854</v>
      </c>
      <c r="G177" s="37"/>
      <c r="H177" s="37"/>
      <c r="I177" s="232"/>
      <c r="J177" s="37"/>
      <c r="K177" s="37"/>
      <c r="L177" s="41"/>
      <c r="M177" s="233"/>
      <c r="N177" s="234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146</v>
      </c>
      <c r="AU177" s="14" t="s">
        <v>83</v>
      </c>
    </row>
    <row r="178" s="12" customFormat="1" ht="25.92" customHeight="1">
      <c r="A178" s="12"/>
      <c r="B178" s="200"/>
      <c r="C178" s="201"/>
      <c r="D178" s="202" t="s">
        <v>72</v>
      </c>
      <c r="E178" s="203" t="s">
        <v>855</v>
      </c>
      <c r="F178" s="203" t="s">
        <v>856</v>
      </c>
      <c r="G178" s="201"/>
      <c r="H178" s="201"/>
      <c r="I178" s="204"/>
      <c r="J178" s="205">
        <f>BK178</f>
        <v>0</v>
      </c>
      <c r="K178" s="201"/>
      <c r="L178" s="206"/>
      <c r="M178" s="207"/>
      <c r="N178" s="208"/>
      <c r="O178" s="208"/>
      <c r="P178" s="209">
        <f>SUM(P179:P180)</f>
        <v>0</v>
      </c>
      <c r="Q178" s="208"/>
      <c r="R178" s="209">
        <f>SUM(R179:R180)</f>
        <v>0</v>
      </c>
      <c r="S178" s="208"/>
      <c r="T178" s="210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1" t="s">
        <v>145</v>
      </c>
      <c r="AT178" s="212" t="s">
        <v>72</v>
      </c>
      <c r="AU178" s="212" t="s">
        <v>73</v>
      </c>
      <c r="AY178" s="211" t="s">
        <v>139</v>
      </c>
      <c r="BK178" s="213">
        <f>SUM(BK179:BK180)</f>
        <v>0</v>
      </c>
    </row>
    <row r="179" s="2" customFormat="1" ht="16.5" customHeight="1">
      <c r="A179" s="35"/>
      <c r="B179" s="36"/>
      <c r="C179" s="216" t="s">
        <v>233</v>
      </c>
      <c r="D179" s="216" t="s">
        <v>141</v>
      </c>
      <c r="E179" s="217" t="s">
        <v>857</v>
      </c>
      <c r="F179" s="218" t="s">
        <v>858</v>
      </c>
      <c r="G179" s="219" t="s">
        <v>810</v>
      </c>
      <c r="H179" s="220">
        <v>8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38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859</v>
      </c>
      <c r="AT179" s="228" t="s">
        <v>141</v>
      </c>
      <c r="AU179" s="228" t="s">
        <v>81</v>
      </c>
      <c r="AY179" s="14" t="s">
        <v>139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81</v>
      </c>
      <c r="BK179" s="229">
        <f>ROUND(I179*H179,2)</f>
        <v>0</v>
      </c>
      <c r="BL179" s="14" t="s">
        <v>859</v>
      </c>
      <c r="BM179" s="228" t="s">
        <v>236</v>
      </c>
    </row>
    <row r="180" s="2" customFormat="1">
      <c r="A180" s="35"/>
      <c r="B180" s="36"/>
      <c r="C180" s="37"/>
      <c r="D180" s="230" t="s">
        <v>146</v>
      </c>
      <c r="E180" s="37"/>
      <c r="F180" s="231" t="s">
        <v>858</v>
      </c>
      <c r="G180" s="37"/>
      <c r="H180" s="37"/>
      <c r="I180" s="232"/>
      <c r="J180" s="37"/>
      <c r="K180" s="37"/>
      <c r="L180" s="41"/>
      <c r="M180" s="233"/>
      <c r="N180" s="234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146</v>
      </c>
      <c r="AU180" s="14" t="s">
        <v>81</v>
      </c>
    </row>
    <row r="181" s="12" customFormat="1" ht="25.92" customHeight="1">
      <c r="A181" s="12"/>
      <c r="B181" s="200"/>
      <c r="C181" s="201"/>
      <c r="D181" s="202" t="s">
        <v>72</v>
      </c>
      <c r="E181" s="203" t="s">
        <v>745</v>
      </c>
      <c r="F181" s="203" t="s">
        <v>746</v>
      </c>
      <c r="G181" s="201"/>
      <c r="H181" s="201"/>
      <c r="I181" s="204"/>
      <c r="J181" s="205">
        <f>BK181</f>
        <v>0</v>
      </c>
      <c r="K181" s="201"/>
      <c r="L181" s="206"/>
      <c r="M181" s="207"/>
      <c r="N181" s="208"/>
      <c r="O181" s="208"/>
      <c r="P181" s="209">
        <f>P182+P185+P188</f>
        <v>0</v>
      </c>
      <c r="Q181" s="208"/>
      <c r="R181" s="209">
        <f>R182+R185+R188</f>
        <v>0</v>
      </c>
      <c r="S181" s="208"/>
      <c r="T181" s="210">
        <f>T182+T185+T188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156</v>
      </c>
      <c r="AT181" s="212" t="s">
        <v>72</v>
      </c>
      <c r="AU181" s="212" t="s">
        <v>73</v>
      </c>
      <c r="AY181" s="211" t="s">
        <v>139</v>
      </c>
      <c r="BK181" s="213">
        <f>BK182+BK185+BK188</f>
        <v>0</v>
      </c>
    </row>
    <row r="182" s="12" customFormat="1" ht="22.8" customHeight="1">
      <c r="A182" s="12"/>
      <c r="B182" s="200"/>
      <c r="C182" s="201"/>
      <c r="D182" s="202" t="s">
        <v>72</v>
      </c>
      <c r="E182" s="214" t="s">
        <v>747</v>
      </c>
      <c r="F182" s="214" t="s">
        <v>748</v>
      </c>
      <c r="G182" s="201"/>
      <c r="H182" s="201"/>
      <c r="I182" s="204"/>
      <c r="J182" s="215">
        <f>BK182</f>
        <v>0</v>
      </c>
      <c r="K182" s="201"/>
      <c r="L182" s="206"/>
      <c r="M182" s="207"/>
      <c r="N182" s="208"/>
      <c r="O182" s="208"/>
      <c r="P182" s="209">
        <f>SUM(P183:P184)</f>
        <v>0</v>
      </c>
      <c r="Q182" s="208"/>
      <c r="R182" s="209">
        <f>SUM(R183:R184)</f>
        <v>0</v>
      </c>
      <c r="S182" s="208"/>
      <c r="T182" s="210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156</v>
      </c>
      <c r="AT182" s="212" t="s">
        <v>72</v>
      </c>
      <c r="AU182" s="212" t="s">
        <v>81</v>
      </c>
      <c r="AY182" s="211" t="s">
        <v>139</v>
      </c>
      <c r="BK182" s="213">
        <f>SUM(BK183:BK184)</f>
        <v>0</v>
      </c>
    </row>
    <row r="183" s="2" customFormat="1" ht="16.5" customHeight="1">
      <c r="A183" s="35"/>
      <c r="B183" s="36"/>
      <c r="C183" s="216" t="s">
        <v>194</v>
      </c>
      <c r="D183" s="216" t="s">
        <v>141</v>
      </c>
      <c r="E183" s="217" t="s">
        <v>749</v>
      </c>
      <c r="F183" s="218" t="s">
        <v>748</v>
      </c>
      <c r="G183" s="219" t="s">
        <v>211</v>
      </c>
      <c r="H183" s="220">
        <v>1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38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145</v>
      </c>
      <c r="AT183" s="228" t="s">
        <v>141</v>
      </c>
      <c r="AU183" s="228" t="s">
        <v>83</v>
      </c>
      <c r="AY183" s="14" t="s">
        <v>139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81</v>
      </c>
      <c r="BK183" s="229">
        <f>ROUND(I183*H183,2)</f>
        <v>0</v>
      </c>
      <c r="BL183" s="14" t="s">
        <v>145</v>
      </c>
      <c r="BM183" s="228" t="s">
        <v>239</v>
      </c>
    </row>
    <row r="184" s="2" customFormat="1">
      <c r="A184" s="35"/>
      <c r="B184" s="36"/>
      <c r="C184" s="37"/>
      <c r="D184" s="230" t="s">
        <v>146</v>
      </c>
      <c r="E184" s="37"/>
      <c r="F184" s="231" t="s">
        <v>748</v>
      </c>
      <c r="G184" s="37"/>
      <c r="H184" s="37"/>
      <c r="I184" s="232"/>
      <c r="J184" s="37"/>
      <c r="K184" s="37"/>
      <c r="L184" s="41"/>
      <c r="M184" s="233"/>
      <c r="N184" s="234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146</v>
      </c>
      <c r="AU184" s="14" t="s">
        <v>83</v>
      </c>
    </row>
    <row r="185" s="12" customFormat="1" ht="22.8" customHeight="1">
      <c r="A185" s="12"/>
      <c r="B185" s="200"/>
      <c r="C185" s="201"/>
      <c r="D185" s="202" t="s">
        <v>72</v>
      </c>
      <c r="E185" s="214" t="s">
        <v>751</v>
      </c>
      <c r="F185" s="214" t="s">
        <v>752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SUM(P186:P187)</f>
        <v>0</v>
      </c>
      <c r="Q185" s="208"/>
      <c r="R185" s="209">
        <f>SUM(R186:R187)</f>
        <v>0</v>
      </c>
      <c r="S185" s="208"/>
      <c r="T185" s="210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156</v>
      </c>
      <c r="AT185" s="212" t="s">
        <v>72</v>
      </c>
      <c r="AU185" s="212" t="s">
        <v>81</v>
      </c>
      <c r="AY185" s="211" t="s">
        <v>139</v>
      </c>
      <c r="BK185" s="213">
        <f>SUM(BK186:BK187)</f>
        <v>0</v>
      </c>
    </row>
    <row r="186" s="2" customFormat="1" ht="16.5" customHeight="1">
      <c r="A186" s="35"/>
      <c r="B186" s="36"/>
      <c r="C186" s="216" t="s">
        <v>240</v>
      </c>
      <c r="D186" s="216" t="s">
        <v>141</v>
      </c>
      <c r="E186" s="217" t="s">
        <v>754</v>
      </c>
      <c r="F186" s="218" t="s">
        <v>752</v>
      </c>
      <c r="G186" s="219" t="s">
        <v>211</v>
      </c>
      <c r="H186" s="220">
        <v>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145</v>
      </c>
      <c r="AT186" s="228" t="s">
        <v>141</v>
      </c>
      <c r="AU186" s="228" t="s">
        <v>83</v>
      </c>
      <c r="AY186" s="14" t="s">
        <v>139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81</v>
      </c>
      <c r="BK186" s="229">
        <f>ROUND(I186*H186,2)</f>
        <v>0</v>
      </c>
      <c r="BL186" s="14" t="s">
        <v>145</v>
      </c>
      <c r="BM186" s="228" t="s">
        <v>243</v>
      </c>
    </row>
    <row r="187" s="2" customFormat="1">
      <c r="A187" s="35"/>
      <c r="B187" s="36"/>
      <c r="C187" s="37"/>
      <c r="D187" s="230" t="s">
        <v>146</v>
      </c>
      <c r="E187" s="37"/>
      <c r="F187" s="231" t="s">
        <v>752</v>
      </c>
      <c r="G187" s="37"/>
      <c r="H187" s="37"/>
      <c r="I187" s="232"/>
      <c r="J187" s="37"/>
      <c r="K187" s="37"/>
      <c r="L187" s="41"/>
      <c r="M187" s="233"/>
      <c r="N187" s="23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146</v>
      </c>
      <c r="AU187" s="14" t="s">
        <v>83</v>
      </c>
    </row>
    <row r="188" s="12" customFormat="1" ht="22.8" customHeight="1">
      <c r="A188" s="12"/>
      <c r="B188" s="200"/>
      <c r="C188" s="201"/>
      <c r="D188" s="202" t="s">
        <v>72</v>
      </c>
      <c r="E188" s="214" t="s">
        <v>757</v>
      </c>
      <c r="F188" s="214" t="s">
        <v>758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SUM(P189:P190)</f>
        <v>0</v>
      </c>
      <c r="Q188" s="208"/>
      <c r="R188" s="209">
        <f>SUM(R189:R190)</f>
        <v>0</v>
      </c>
      <c r="S188" s="208"/>
      <c r="T188" s="210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156</v>
      </c>
      <c r="AT188" s="212" t="s">
        <v>72</v>
      </c>
      <c r="AU188" s="212" t="s">
        <v>81</v>
      </c>
      <c r="AY188" s="211" t="s">
        <v>139</v>
      </c>
      <c r="BK188" s="213">
        <f>SUM(BK189:BK190)</f>
        <v>0</v>
      </c>
    </row>
    <row r="189" s="2" customFormat="1" ht="16.5" customHeight="1">
      <c r="A189" s="35"/>
      <c r="B189" s="36"/>
      <c r="C189" s="216" t="s">
        <v>197</v>
      </c>
      <c r="D189" s="216" t="s">
        <v>141</v>
      </c>
      <c r="E189" s="217" t="s">
        <v>759</v>
      </c>
      <c r="F189" s="218" t="s">
        <v>758</v>
      </c>
      <c r="G189" s="219" t="s">
        <v>211</v>
      </c>
      <c r="H189" s="220">
        <v>1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38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145</v>
      </c>
      <c r="AT189" s="228" t="s">
        <v>141</v>
      </c>
      <c r="AU189" s="228" t="s">
        <v>83</v>
      </c>
      <c r="AY189" s="14" t="s">
        <v>139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81</v>
      </c>
      <c r="BK189" s="229">
        <f>ROUND(I189*H189,2)</f>
        <v>0</v>
      </c>
      <c r="BL189" s="14" t="s">
        <v>145</v>
      </c>
      <c r="BM189" s="228" t="s">
        <v>246</v>
      </c>
    </row>
    <row r="190" s="2" customFormat="1">
      <c r="A190" s="35"/>
      <c r="B190" s="36"/>
      <c r="C190" s="37"/>
      <c r="D190" s="230" t="s">
        <v>146</v>
      </c>
      <c r="E190" s="37"/>
      <c r="F190" s="231" t="s">
        <v>758</v>
      </c>
      <c r="G190" s="37"/>
      <c r="H190" s="37"/>
      <c r="I190" s="232"/>
      <c r="J190" s="37"/>
      <c r="K190" s="37"/>
      <c r="L190" s="41"/>
      <c r="M190" s="247"/>
      <c r="N190" s="248"/>
      <c r="O190" s="249"/>
      <c r="P190" s="249"/>
      <c r="Q190" s="249"/>
      <c r="R190" s="249"/>
      <c r="S190" s="249"/>
      <c r="T190" s="250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146</v>
      </c>
      <c r="AU190" s="14" t="s">
        <v>83</v>
      </c>
    </row>
    <row r="191" s="2" customFormat="1" ht="6.96" customHeight="1">
      <c r="A191" s="35"/>
      <c r="B191" s="63"/>
      <c r="C191" s="64"/>
      <c r="D191" s="64"/>
      <c r="E191" s="64"/>
      <c r="F191" s="64"/>
      <c r="G191" s="64"/>
      <c r="H191" s="64"/>
      <c r="I191" s="64"/>
      <c r="J191" s="64"/>
      <c r="K191" s="64"/>
      <c r="L191" s="41"/>
      <c r="M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</row>
  </sheetData>
  <sheetProtection sheet="1" autoFilter="0" formatColumns="0" formatRows="0" objects="1" scenarios="1" spinCount="100000" saltValue="poYuBllL5P00MQZwETU8DnCMyf9nM1xQaUqgUL7I7nv8K9QvbUG1UwiZJaaxrXhs9U1M5oRry3VU5fJeR/91nQ==" hashValue="57uDGhGcj44NpMGTXZ5dB9KTRieoqYzme19lJUp10XdKuWfjpSn3UN0NuPBy58KBc5ZEF1jnZvIXumgeaRhVsQ==" algorithmName="SHA-512" password="CC35"/>
  <autoFilter ref="C124:K19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Adrspach_ON - Oprava střechy, vnějšího pláště budovy a VPP, uprava vnitřnich prostor a dodání mobiliare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860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ROUND((SUM(BE123:BE164)),  2)</f>
        <v>0</v>
      </c>
      <c r="G33" s="35"/>
      <c r="H33" s="35"/>
      <c r="I33" s="152">
        <v>0.20999999999999999</v>
      </c>
      <c r="J33" s="151">
        <f>ROUND(((SUM(BE123:BE164))*I33),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ROUND((SUM(BF123:BF164)),  2)</f>
        <v>0</v>
      </c>
      <c r="G34" s="35"/>
      <c r="H34" s="35"/>
      <c r="I34" s="152">
        <v>0.14999999999999999</v>
      </c>
      <c r="J34" s="151">
        <f>ROUND(((SUM(BF123:BF164))*I34),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ROUND((SUM(BG123:BG164)),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ROUND((SUM(BH123:BH164)),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ROUND((SUM(BI123:BI164)),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Adrspach_ON - Oprava střechy, vnějšího pláště budovy a VPP, uprava vnitřnich prostor a dodání mobiliare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04 - příprava vnitřních p...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28. 1. 2021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110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112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861</v>
      </c>
      <c r="E99" s="185"/>
      <c r="F99" s="185"/>
      <c r="G99" s="185"/>
      <c r="H99" s="185"/>
      <c r="I99" s="185"/>
      <c r="J99" s="186">
        <f>J132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117</v>
      </c>
      <c r="E100" s="185"/>
      <c r="F100" s="185"/>
      <c r="G100" s="185"/>
      <c r="H100" s="185"/>
      <c r="I100" s="185"/>
      <c r="J100" s="186">
        <f>J147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120</v>
      </c>
      <c r="E101" s="179"/>
      <c r="F101" s="179"/>
      <c r="G101" s="179"/>
      <c r="H101" s="179"/>
      <c r="I101" s="179"/>
      <c r="J101" s="180">
        <f>J158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121</v>
      </c>
      <c r="E102" s="185"/>
      <c r="F102" s="185"/>
      <c r="G102" s="185"/>
      <c r="H102" s="185"/>
      <c r="I102" s="185"/>
      <c r="J102" s="186">
        <f>J159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122</v>
      </c>
      <c r="E103" s="185"/>
      <c r="F103" s="185"/>
      <c r="G103" s="185"/>
      <c r="H103" s="185"/>
      <c r="I103" s="185"/>
      <c r="J103" s="186">
        <f>J162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124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71" t="str">
        <f>E7</f>
        <v>Adrspach_ON - Oprava střechy, vnějšího pláště budovy a VPP, uprava vnitřnich prostor a dodání mobiliare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94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04 - příprava vnitřních p...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 </v>
      </c>
      <c r="G117" s="37"/>
      <c r="H117" s="37"/>
      <c r="I117" s="29" t="s">
        <v>22</v>
      </c>
      <c r="J117" s="76" t="str">
        <f>IF(J12="","",J12)</f>
        <v>28. 1. 2021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31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125</v>
      </c>
      <c r="D122" s="191" t="s">
        <v>58</v>
      </c>
      <c r="E122" s="191" t="s">
        <v>54</v>
      </c>
      <c r="F122" s="191" t="s">
        <v>55</v>
      </c>
      <c r="G122" s="191" t="s">
        <v>126</v>
      </c>
      <c r="H122" s="191" t="s">
        <v>127</v>
      </c>
      <c r="I122" s="191" t="s">
        <v>128</v>
      </c>
      <c r="J122" s="192" t="s">
        <v>98</v>
      </c>
      <c r="K122" s="193" t="s">
        <v>129</v>
      </c>
      <c r="L122" s="194"/>
      <c r="M122" s="97" t="s">
        <v>1</v>
      </c>
      <c r="N122" s="98" t="s">
        <v>37</v>
      </c>
      <c r="O122" s="98" t="s">
        <v>130</v>
      </c>
      <c r="P122" s="98" t="s">
        <v>131</v>
      </c>
      <c r="Q122" s="98" t="s">
        <v>132</v>
      </c>
      <c r="R122" s="98" t="s">
        <v>133</v>
      </c>
      <c r="S122" s="98" t="s">
        <v>134</v>
      </c>
      <c r="T122" s="99" t="s">
        <v>135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136</v>
      </c>
      <c r="D123" s="37"/>
      <c r="E123" s="37"/>
      <c r="F123" s="37"/>
      <c r="G123" s="37"/>
      <c r="H123" s="37"/>
      <c r="I123" s="37"/>
      <c r="J123" s="195">
        <f>BK123</f>
        <v>0</v>
      </c>
      <c r="K123" s="37"/>
      <c r="L123" s="41"/>
      <c r="M123" s="100"/>
      <c r="N123" s="196"/>
      <c r="O123" s="101"/>
      <c r="P123" s="197">
        <f>P124+P158</f>
        <v>0</v>
      </c>
      <c r="Q123" s="101"/>
      <c r="R123" s="197">
        <f>R124+R158</f>
        <v>0</v>
      </c>
      <c r="S123" s="101"/>
      <c r="T123" s="198">
        <f>T124+T158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72</v>
      </c>
      <c r="AU123" s="14" t="s">
        <v>100</v>
      </c>
      <c r="BK123" s="199">
        <f>BK124+BK158</f>
        <v>0</v>
      </c>
    </row>
    <row r="124" s="12" customFormat="1" ht="25.92" customHeight="1">
      <c r="A124" s="12"/>
      <c r="B124" s="200"/>
      <c r="C124" s="201"/>
      <c r="D124" s="202" t="s">
        <v>72</v>
      </c>
      <c r="E124" s="203" t="s">
        <v>306</v>
      </c>
      <c r="F124" s="203" t="s">
        <v>307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P125+P132+P147</f>
        <v>0</v>
      </c>
      <c r="Q124" s="208"/>
      <c r="R124" s="209">
        <f>R125+R132+R147</f>
        <v>0</v>
      </c>
      <c r="S124" s="208"/>
      <c r="T124" s="210">
        <f>T125+T132+T147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83</v>
      </c>
      <c r="AT124" s="212" t="s">
        <v>72</v>
      </c>
      <c r="AU124" s="212" t="s">
        <v>73</v>
      </c>
      <c r="AY124" s="211" t="s">
        <v>139</v>
      </c>
      <c r="BK124" s="213">
        <f>BK125+BK132+BK147</f>
        <v>0</v>
      </c>
    </row>
    <row r="125" s="12" customFormat="1" ht="22.8" customHeight="1">
      <c r="A125" s="12"/>
      <c r="B125" s="200"/>
      <c r="C125" s="201"/>
      <c r="D125" s="202" t="s">
        <v>72</v>
      </c>
      <c r="E125" s="214" t="s">
        <v>321</v>
      </c>
      <c r="F125" s="214" t="s">
        <v>322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SUM(P126:P131)</f>
        <v>0</v>
      </c>
      <c r="Q125" s="208"/>
      <c r="R125" s="209">
        <f>SUM(R126:R131)</f>
        <v>0</v>
      </c>
      <c r="S125" s="208"/>
      <c r="T125" s="210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83</v>
      </c>
      <c r="AT125" s="212" t="s">
        <v>72</v>
      </c>
      <c r="AU125" s="212" t="s">
        <v>81</v>
      </c>
      <c r="AY125" s="211" t="s">
        <v>139</v>
      </c>
      <c r="BK125" s="213">
        <f>SUM(BK126:BK131)</f>
        <v>0</v>
      </c>
    </row>
    <row r="126" s="2" customFormat="1" ht="33" customHeight="1">
      <c r="A126" s="35"/>
      <c r="B126" s="36"/>
      <c r="C126" s="216" t="s">
        <v>81</v>
      </c>
      <c r="D126" s="216" t="s">
        <v>141</v>
      </c>
      <c r="E126" s="217" t="s">
        <v>862</v>
      </c>
      <c r="F126" s="218" t="s">
        <v>863</v>
      </c>
      <c r="G126" s="219" t="s">
        <v>181</v>
      </c>
      <c r="H126" s="220">
        <v>50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173</v>
      </c>
      <c r="AT126" s="228" t="s">
        <v>141</v>
      </c>
      <c r="AU126" s="228" t="s">
        <v>83</v>
      </c>
      <c r="AY126" s="14" t="s">
        <v>139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173</v>
      </c>
      <c r="BM126" s="228" t="s">
        <v>83</v>
      </c>
    </row>
    <row r="127" s="2" customFormat="1">
      <c r="A127" s="35"/>
      <c r="B127" s="36"/>
      <c r="C127" s="37"/>
      <c r="D127" s="230" t="s">
        <v>146</v>
      </c>
      <c r="E127" s="37"/>
      <c r="F127" s="231" t="s">
        <v>863</v>
      </c>
      <c r="G127" s="37"/>
      <c r="H127" s="37"/>
      <c r="I127" s="232"/>
      <c r="J127" s="37"/>
      <c r="K127" s="37"/>
      <c r="L127" s="41"/>
      <c r="M127" s="233"/>
      <c r="N127" s="23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146</v>
      </c>
      <c r="AU127" s="14" t="s">
        <v>83</v>
      </c>
    </row>
    <row r="128" s="2" customFormat="1" ht="21.75" customHeight="1">
      <c r="A128" s="35"/>
      <c r="B128" s="36"/>
      <c r="C128" s="235" t="s">
        <v>83</v>
      </c>
      <c r="D128" s="235" t="s">
        <v>175</v>
      </c>
      <c r="E128" s="236" t="s">
        <v>864</v>
      </c>
      <c r="F128" s="237" t="s">
        <v>865</v>
      </c>
      <c r="G128" s="238" t="s">
        <v>181</v>
      </c>
      <c r="H128" s="239">
        <v>50</v>
      </c>
      <c r="I128" s="240"/>
      <c r="J128" s="241">
        <f>ROUND(I128*H128,2)</f>
        <v>0</v>
      </c>
      <c r="K128" s="242"/>
      <c r="L128" s="243"/>
      <c r="M128" s="244" t="s">
        <v>1</v>
      </c>
      <c r="N128" s="24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203</v>
      </c>
      <c r="AT128" s="228" t="s">
        <v>175</v>
      </c>
      <c r="AU128" s="228" t="s">
        <v>83</v>
      </c>
      <c r="AY128" s="14" t="s">
        <v>139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173</v>
      </c>
      <c r="BM128" s="228" t="s">
        <v>145</v>
      </c>
    </row>
    <row r="129" s="2" customFormat="1">
      <c r="A129" s="35"/>
      <c r="B129" s="36"/>
      <c r="C129" s="37"/>
      <c r="D129" s="230" t="s">
        <v>146</v>
      </c>
      <c r="E129" s="37"/>
      <c r="F129" s="231" t="s">
        <v>865</v>
      </c>
      <c r="G129" s="37"/>
      <c r="H129" s="37"/>
      <c r="I129" s="232"/>
      <c r="J129" s="37"/>
      <c r="K129" s="37"/>
      <c r="L129" s="41"/>
      <c r="M129" s="233"/>
      <c r="N129" s="23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146</v>
      </c>
      <c r="AU129" s="14" t="s">
        <v>83</v>
      </c>
    </row>
    <row r="130" s="2" customFormat="1" ht="21.75" customHeight="1">
      <c r="A130" s="35"/>
      <c r="B130" s="36"/>
      <c r="C130" s="216" t="s">
        <v>149</v>
      </c>
      <c r="D130" s="216" t="s">
        <v>141</v>
      </c>
      <c r="E130" s="217" t="s">
        <v>352</v>
      </c>
      <c r="F130" s="218" t="s">
        <v>353</v>
      </c>
      <c r="G130" s="219" t="s">
        <v>319</v>
      </c>
      <c r="H130" s="246"/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173</v>
      </c>
      <c r="AT130" s="228" t="s">
        <v>141</v>
      </c>
      <c r="AU130" s="228" t="s">
        <v>83</v>
      </c>
      <c r="AY130" s="14" t="s">
        <v>139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173</v>
      </c>
      <c r="BM130" s="228" t="s">
        <v>152</v>
      </c>
    </row>
    <row r="131" s="2" customFormat="1">
      <c r="A131" s="35"/>
      <c r="B131" s="36"/>
      <c r="C131" s="37"/>
      <c r="D131" s="230" t="s">
        <v>146</v>
      </c>
      <c r="E131" s="37"/>
      <c r="F131" s="231" t="s">
        <v>353</v>
      </c>
      <c r="G131" s="37"/>
      <c r="H131" s="37"/>
      <c r="I131" s="232"/>
      <c r="J131" s="37"/>
      <c r="K131" s="37"/>
      <c r="L131" s="41"/>
      <c r="M131" s="233"/>
      <c r="N131" s="234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146</v>
      </c>
      <c r="AU131" s="14" t="s">
        <v>83</v>
      </c>
    </row>
    <row r="132" s="12" customFormat="1" ht="22.8" customHeight="1">
      <c r="A132" s="12"/>
      <c r="B132" s="200"/>
      <c r="C132" s="201"/>
      <c r="D132" s="202" t="s">
        <v>72</v>
      </c>
      <c r="E132" s="214" t="s">
        <v>866</v>
      </c>
      <c r="F132" s="214" t="s">
        <v>867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SUM(P133:P146)</f>
        <v>0</v>
      </c>
      <c r="Q132" s="208"/>
      <c r="R132" s="209">
        <f>SUM(R133:R146)</f>
        <v>0</v>
      </c>
      <c r="S132" s="208"/>
      <c r="T132" s="210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83</v>
      </c>
      <c r="AT132" s="212" t="s">
        <v>72</v>
      </c>
      <c r="AU132" s="212" t="s">
        <v>81</v>
      </c>
      <c r="AY132" s="211" t="s">
        <v>139</v>
      </c>
      <c r="BK132" s="213">
        <f>SUM(BK133:BK146)</f>
        <v>0</v>
      </c>
    </row>
    <row r="133" s="2" customFormat="1" ht="16.5" customHeight="1">
      <c r="A133" s="35"/>
      <c r="B133" s="36"/>
      <c r="C133" s="216" t="s">
        <v>145</v>
      </c>
      <c r="D133" s="216" t="s">
        <v>141</v>
      </c>
      <c r="E133" s="217" t="s">
        <v>868</v>
      </c>
      <c r="F133" s="218" t="s">
        <v>869</v>
      </c>
      <c r="G133" s="219" t="s">
        <v>181</v>
      </c>
      <c r="H133" s="220">
        <v>120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173</v>
      </c>
      <c r="AT133" s="228" t="s">
        <v>141</v>
      </c>
      <c r="AU133" s="228" t="s">
        <v>83</v>
      </c>
      <c r="AY133" s="14" t="s">
        <v>139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173</v>
      </c>
      <c r="BM133" s="228" t="s">
        <v>155</v>
      </c>
    </row>
    <row r="134" s="2" customFormat="1">
      <c r="A134" s="35"/>
      <c r="B134" s="36"/>
      <c r="C134" s="37"/>
      <c r="D134" s="230" t="s">
        <v>146</v>
      </c>
      <c r="E134" s="37"/>
      <c r="F134" s="231" t="s">
        <v>869</v>
      </c>
      <c r="G134" s="37"/>
      <c r="H134" s="37"/>
      <c r="I134" s="232"/>
      <c r="J134" s="37"/>
      <c r="K134" s="37"/>
      <c r="L134" s="41"/>
      <c r="M134" s="233"/>
      <c r="N134" s="23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146</v>
      </c>
      <c r="AU134" s="14" t="s">
        <v>83</v>
      </c>
    </row>
    <row r="135" s="2" customFormat="1" ht="21.75" customHeight="1">
      <c r="A135" s="35"/>
      <c r="B135" s="36"/>
      <c r="C135" s="235" t="s">
        <v>156</v>
      </c>
      <c r="D135" s="235" t="s">
        <v>175</v>
      </c>
      <c r="E135" s="236" t="s">
        <v>870</v>
      </c>
      <c r="F135" s="237" t="s">
        <v>871</v>
      </c>
      <c r="G135" s="238" t="s">
        <v>181</v>
      </c>
      <c r="H135" s="239">
        <v>130</v>
      </c>
      <c r="I135" s="240"/>
      <c r="J135" s="241">
        <f>ROUND(I135*H135,2)</f>
        <v>0</v>
      </c>
      <c r="K135" s="242"/>
      <c r="L135" s="243"/>
      <c r="M135" s="244" t="s">
        <v>1</v>
      </c>
      <c r="N135" s="24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203</v>
      </c>
      <c r="AT135" s="228" t="s">
        <v>175</v>
      </c>
      <c r="AU135" s="228" t="s">
        <v>83</v>
      </c>
      <c r="AY135" s="14" t="s">
        <v>139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173</v>
      </c>
      <c r="BM135" s="228" t="s">
        <v>160</v>
      </c>
    </row>
    <row r="136" s="2" customFormat="1">
      <c r="A136" s="35"/>
      <c r="B136" s="36"/>
      <c r="C136" s="37"/>
      <c r="D136" s="230" t="s">
        <v>146</v>
      </c>
      <c r="E136" s="37"/>
      <c r="F136" s="231" t="s">
        <v>871</v>
      </c>
      <c r="G136" s="37"/>
      <c r="H136" s="37"/>
      <c r="I136" s="232"/>
      <c r="J136" s="37"/>
      <c r="K136" s="37"/>
      <c r="L136" s="41"/>
      <c r="M136" s="233"/>
      <c r="N136" s="23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146</v>
      </c>
      <c r="AU136" s="14" t="s">
        <v>83</v>
      </c>
    </row>
    <row r="137" s="2" customFormat="1" ht="21.75" customHeight="1">
      <c r="A137" s="35"/>
      <c r="B137" s="36"/>
      <c r="C137" s="216" t="s">
        <v>152</v>
      </c>
      <c r="D137" s="216" t="s">
        <v>141</v>
      </c>
      <c r="E137" s="217" t="s">
        <v>872</v>
      </c>
      <c r="F137" s="218" t="s">
        <v>873</v>
      </c>
      <c r="G137" s="219" t="s">
        <v>181</v>
      </c>
      <c r="H137" s="220">
        <v>50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173</v>
      </c>
      <c r="AT137" s="228" t="s">
        <v>141</v>
      </c>
      <c r="AU137" s="228" t="s">
        <v>83</v>
      </c>
      <c r="AY137" s="14" t="s">
        <v>139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173</v>
      </c>
      <c r="BM137" s="228" t="s">
        <v>165</v>
      </c>
    </row>
    <row r="138" s="2" customFormat="1">
      <c r="A138" s="35"/>
      <c r="B138" s="36"/>
      <c r="C138" s="37"/>
      <c r="D138" s="230" t="s">
        <v>146</v>
      </c>
      <c r="E138" s="37"/>
      <c r="F138" s="231" t="s">
        <v>873</v>
      </c>
      <c r="G138" s="37"/>
      <c r="H138" s="37"/>
      <c r="I138" s="232"/>
      <c r="J138" s="37"/>
      <c r="K138" s="37"/>
      <c r="L138" s="41"/>
      <c r="M138" s="233"/>
      <c r="N138" s="23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146</v>
      </c>
      <c r="AU138" s="14" t="s">
        <v>83</v>
      </c>
    </row>
    <row r="139" s="2" customFormat="1" ht="16.5" customHeight="1">
      <c r="A139" s="35"/>
      <c r="B139" s="36"/>
      <c r="C139" s="235" t="s">
        <v>167</v>
      </c>
      <c r="D139" s="235" t="s">
        <v>175</v>
      </c>
      <c r="E139" s="236" t="s">
        <v>874</v>
      </c>
      <c r="F139" s="237" t="s">
        <v>875</v>
      </c>
      <c r="G139" s="238" t="s">
        <v>181</v>
      </c>
      <c r="H139" s="239">
        <v>50</v>
      </c>
      <c r="I139" s="240"/>
      <c r="J139" s="241">
        <f>ROUND(I139*H139,2)</f>
        <v>0</v>
      </c>
      <c r="K139" s="242"/>
      <c r="L139" s="243"/>
      <c r="M139" s="244" t="s">
        <v>1</v>
      </c>
      <c r="N139" s="24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203</v>
      </c>
      <c r="AT139" s="228" t="s">
        <v>175</v>
      </c>
      <c r="AU139" s="228" t="s">
        <v>83</v>
      </c>
      <c r="AY139" s="14" t="s">
        <v>139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173</v>
      </c>
      <c r="BM139" s="228" t="s">
        <v>170</v>
      </c>
    </row>
    <row r="140" s="2" customFormat="1">
      <c r="A140" s="35"/>
      <c r="B140" s="36"/>
      <c r="C140" s="37"/>
      <c r="D140" s="230" t="s">
        <v>146</v>
      </c>
      <c r="E140" s="37"/>
      <c r="F140" s="231" t="s">
        <v>875</v>
      </c>
      <c r="G140" s="37"/>
      <c r="H140" s="37"/>
      <c r="I140" s="232"/>
      <c r="J140" s="37"/>
      <c r="K140" s="37"/>
      <c r="L140" s="41"/>
      <c r="M140" s="233"/>
      <c r="N140" s="23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146</v>
      </c>
      <c r="AU140" s="14" t="s">
        <v>83</v>
      </c>
    </row>
    <row r="141" s="2" customFormat="1" ht="16.5" customHeight="1">
      <c r="A141" s="35"/>
      <c r="B141" s="36"/>
      <c r="C141" s="216" t="s">
        <v>155</v>
      </c>
      <c r="D141" s="216" t="s">
        <v>141</v>
      </c>
      <c r="E141" s="217" t="s">
        <v>876</v>
      </c>
      <c r="F141" s="218" t="s">
        <v>877</v>
      </c>
      <c r="G141" s="219" t="s">
        <v>326</v>
      </c>
      <c r="H141" s="220">
        <v>3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173</v>
      </c>
      <c r="AT141" s="228" t="s">
        <v>141</v>
      </c>
      <c r="AU141" s="228" t="s">
        <v>83</v>
      </c>
      <c r="AY141" s="14" t="s">
        <v>139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173</v>
      </c>
      <c r="BM141" s="228" t="s">
        <v>173</v>
      </c>
    </row>
    <row r="142" s="2" customFormat="1">
      <c r="A142" s="35"/>
      <c r="B142" s="36"/>
      <c r="C142" s="37"/>
      <c r="D142" s="230" t="s">
        <v>146</v>
      </c>
      <c r="E142" s="37"/>
      <c r="F142" s="231" t="s">
        <v>877</v>
      </c>
      <c r="G142" s="37"/>
      <c r="H142" s="37"/>
      <c r="I142" s="232"/>
      <c r="J142" s="37"/>
      <c r="K142" s="37"/>
      <c r="L142" s="41"/>
      <c r="M142" s="233"/>
      <c r="N142" s="23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146</v>
      </c>
      <c r="AU142" s="14" t="s">
        <v>83</v>
      </c>
    </row>
    <row r="143" s="2" customFormat="1" ht="16.5" customHeight="1">
      <c r="A143" s="35"/>
      <c r="B143" s="36"/>
      <c r="C143" s="216" t="s">
        <v>174</v>
      </c>
      <c r="D143" s="216" t="s">
        <v>141</v>
      </c>
      <c r="E143" s="217" t="s">
        <v>878</v>
      </c>
      <c r="F143" s="218" t="s">
        <v>879</v>
      </c>
      <c r="G143" s="219" t="s">
        <v>181</v>
      </c>
      <c r="H143" s="220">
        <v>130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173</v>
      </c>
      <c r="AT143" s="228" t="s">
        <v>141</v>
      </c>
      <c r="AU143" s="228" t="s">
        <v>83</v>
      </c>
      <c r="AY143" s="14" t="s">
        <v>139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173</v>
      </c>
      <c r="BM143" s="228" t="s">
        <v>178</v>
      </c>
    </row>
    <row r="144" s="2" customFormat="1">
      <c r="A144" s="35"/>
      <c r="B144" s="36"/>
      <c r="C144" s="37"/>
      <c r="D144" s="230" t="s">
        <v>146</v>
      </c>
      <c r="E144" s="37"/>
      <c r="F144" s="231" t="s">
        <v>879</v>
      </c>
      <c r="G144" s="37"/>
      <c r="H144" s="37"/>
      <c r="I144" s="232"/>
      <c r="J144" s="37"/>
      <c r="K144" s="37"/>
      <c r="L144" s="41"/>
      <c r="M144" s="233"/>
      <c r="N144" s="23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146</v>
      </c>
      <c r="AU144" s="14" t="s">
        <v>83</v>
      </c>
    </row>
    <row r="145" s="2" customFormat="1" ht="21.75" customHeight="1">
      <c r="A145" s="35"/>
      <c r="B145" s="36"/>
      <c r="C145" s="216" t="s">
        <v>160</v>
      </c>
      <c r="D145" s="216" t="s">
        <v>141</v>
      </c>
      <c r="E145" s="217" t="s">
        <v>880</v>
      </c>
      <c r="F145" s="218" t="s">
        <v>881</v>
      </c>
      <c r="G145" s="219" t="s">
        <v>319</v>
      </c>
      <c r="H145" s="246"/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173</v>
      </c>
      <c r="AT145" s="228" t="s">
        <v>141</v>
      </c>
      <c r="AU145" s="228" t="s">
        <v>83</v>
      </c>
      <c r="AY145" s="14" t="s">
        <v>139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173</v>
      </c>
      <c r="BM145" s="228" t="s">
        <v>182</v>
      </c>
    </row>
    <row r="146" s="2" customFormat="1">
      <c r="A146" s="35"/>
      <c r="B146" s="36"/>
      <c r="C146" s="37"/>
      <c r="D146" s="230" t="s">
        <v>146</v>
      </c>
      <c r="E146" s="37"/>
      <c r="F146" s="231" t="s">
        <v>881</v>
      </c>
      <c r="G146" s="37"/>
      <c r="H146" s="37"/>
      <c r="I146" s="232"/>
      <c r="J146" s="37"/>
      <c r="K146" s="37"/>
      <c r="L146" s="41"/>
      <c r="M146" s="233"/>
      <c r="N146" s="23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146</v>
      </c>
      <c r="AU146" s="14" t="s">
        <v>83</v>
      </c>
    </row>
    <row r="147" s="12" customFormat="1" ht="22.8" customHeight="1">
      <c r="A147" s="12"/>
      <c r="B147" s="200"/>
      <c r="C147" s="201"/>
      <c r="D147" s="202" t="s">
        <v>72</v>
      </c>
      <c r="E147" s="214" t="s">
        <v>604</v>
      </c>
      <c r="F147" s="214" t="s">
        <v>605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SUM(P148:P157)</f>
        <v>0</v>
      </c>
      <c r="Q147" s="208"/>
      <c r="R147" s="209">
        <f>SUM(R148:R157)</f>
        <v>0</v>
      </c>
      <c r="S147" s="208"/>
      <c r="T147" s="210">
        <f>SUM(T148:T157)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83</v>
      </c>
      <c r="AT147" s="212" t="s">
        <v>72</v>
      </c>
      <c r="AU147" s="212" t="s">
        <v>81</v>
      </c>
      <c r="AY147" s="211" t="s">
        <v>139</v>
      </c>
      <c r="BK147" s="213">
        <f>SUM(BK148:BK157)</f>
        <v>0</v>
      </c>
    </row>
    <row r="148" s="2" customFormat="1" ht="21.75" customHeight="1">
      <c r="A148" s="35"/>
      <c r="B148" s="36"/>
      <c r="C148" s="216" t="s">
        <v>183</v>
      </c>
      <c r="D148" s="216" t="s">
        <v>141</v>
      </c>
      <c r="E148" s="217" t="s">
        <v>882</v>
      </c>
      <c r="F148" s="218" t="s">
        <v>883</v>
      </c>
      <c r="G148" s="219" t="s">
        <v>326</v>
      </c>
      <c r="H148" s="220">
        <v>2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173</v>
      </c>
      <c r="AT148" s="228" t="s">
        <v>141</v>
      </c>
      <c r="AU148" s="228" t="s">
        <v>83</v>
      </c>
      <c r="AY148" s="14" t="s">
        <v>139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173</v>
      </c>
      <c r="BM148" s="228" t="s">
        <v>186</v>
      </c>
    </row>
    <row r="149" s="2" customFormat="1">
      <c r="A149" s="35"/>
      <c r="B149" s="36"/>
      <c r="C149" s="37"/>
      <c r="D149" s="230" t="s">
        <v>146</v>
      </c>
      <c r="E149" s="37"/>
      <c r="F149" s="231" t="s">
        <v>883</v>
      </c>
      <c r="G149" s="37"/>
      <c r="H149" s="37"/>
      <c r="I149" s="232"/>
      <c r="J149" s="37"/>
      <c r="K149" s="37"/>
      <c r="L149" s="41"/>
      <c r="M149" s="233"/>
      <c r="N149" s="234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146</v>
      </c>
      <c r="AU149" s="14" t="s">
        <v>83</v>
      </c>
    </row>
    <row r="150" s="2" customFormat="1" ht="33" customHeight="1">
      <c r="A150" s="35"/>
      <c r="B150" s="36"/>
      <c r="C150" s="216" t="s">
        <v>165</v>
      </c>
      <c r="D150" s="216" t="s">
        <v>141</v>
      </c>
      <c r="E150" s="217" t="s">
        <v>884</v>
      </c>
      <c r="F150" s="218" t="s">
        <v>885</v>
      </c>
      <c r="G150" s="219" t="s">
        <v>326</v>
      </c>
      <c r="H150" s="220">
        <v>2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173</v>
      </c>
      <c r="AT150" s="228" t="s">
        <v>141</v>
      </c>
      <c r="AU150" s="228" t="s">
        <v>83</v>
      </c>
      <c r="AY150" s="14" t="s">
        <v>139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173</v>
      </c>
      <c r="BM150" s="228" t="s">
        <v>190</v>
      </c>
    </row>
    <row r="151" s="2" customFormat="1">
      <c r="A151" s="35"/>
      <c r="B151" s="36"/>
      <c r="C151" s="37"/>
      <c r="D151" s="230" t="s">
        <v>146</v>
      </c>
      <c r="E151" s="37"/>
      <c r="F151" s="231" t="s">
        <v>885</v>
      </c>
      <c r="G151" s="37"/>
      <c r="H151" s="37"/>
      <c r="I151" s="232"/>
      <c r="J151" s="37"/>
      <c r="K151" s="37"/>
      <c r="L151" s="41"/>
      <c r="M151" s="233"/>
      <c r="N151" s="234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146</v>
      </c>
      <c r="AU151" s="14" t="s">
        <v>83</v>
      </c>
    </row>
    <row r="152" s="2" customFormat="1" ht="66.75" customHeight="1">
      <c r="A152" s="35"/>
      <c r="B152" s="36"/>
      <c r="C152" s="216" t="s">
        <v>191</v>
      </c>
      <c r="D152" s="216" t="s">
        <v>141</v>
      </c>
      <c r="E152" s="217" t="s">
        <v>886</v>
      </c>
      <c r="F152" s="218" t="s">
        <v>887</v>
      </c>
      <c r="G152" s="219" t="s">
        <v>326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173</v>
      </c>
      <c r="AT152" s="228" t="s">
        <v>141</v>
      </c>
      <c r="AU152" s="228" t="s">
        <v>83</v>
      </c>
      <c r="AY152" s="14" t="s">
        <v>139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173</v>
      </c>
      <c r="BM152" s="228" t="s">
        <v>194</v>
      </c>
    </row>
    <row r="153" s="2" customFormat="1">
      <c r="A153" s="35"/>
      <c r="B153" s="36"/>
      <c r="C153" s="37"/>
      <c r="D153" s="230" t="s">
        <v>146</v>
      </c>
      <c r="E153" s="37"/>
      <c r="F153" s="231" t="s">
        <v>887</v>
      </c>
      <c r="G153" s="37"/>
      <c r="H153" s="37"/>
      <c r="I153" s="232"/>
      <c r="J153" s="37"/>
      <c r="K153" s="37"/>
      <c r="L153" s="41"/>
      <c r="M153" s="233"/>
      <c r="N153" s="23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146</v>
      </c>
      <c r="AU153" s="14" t="s">
        <v>83</v>
      </c>
    </row>
    <row r="154" s="2" customFormat="1" ht="44.25" customHeight="1">
      <c r="A154" s="35"/>
      <c r="B154" s="36"/>
      <c r="C154" s="216" t="s">
        <v>170</v>
      </c>
      <c r="D154" s="216" t="s">
        <v>141</v>
      </c>
      <c r="E154" s="217" t="s">
        <v>888</v>
      </c>
      <c r="F154" s="218" t="s">
        <v>889</v>
      </c>
      <c r="G154" s="219" t="s">
        <v>159</v>
      </c>
      <c r="H154" s="220">
        <v>0.34999999999999998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173</v>
      </c>
      <c r="AT154" s="228" t="s">
        <v>141</v>
      </c>
      <c r="AU154" s="228" t="s">
        <v>83</v>
      </c>
      <c r="AY154" s="14" t="s">
        <v>139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173</v>
      </c>
      <c r="BM154" s="228" t="s">
        <v>197</v>
      </c>
    </row>
    <row r="155" s="2" customFormat="1">
      <c r="A155" s="35"/>
      <c r="B155" s="36"/>
      <c r="C155" s="37"/>
      <c r="D155" s="230" t="s">
        <v>146</v>
      </c>
      <c r="E155" s="37"/>
      <c r="F155" s="231" t="s">
        <v>889</v>
      </c>
      <c r="G155" s="37"/>
      <c r="H155" s="37"/>
      <c r="I155" s="232"/>
      <c r="J155" s="37"/>
      <c r="K155" s="37"/>
      <c r="L155" s="41"/>
      <c r="M155" s="233"/>
      <c r="N155" s="234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146</v>
      </c>
      <c r="AU155" s="14" t="s">
        <v>83</v>
      </c>
    </row>
    <row r="156" s="2" customFormat="1" ht="21.75" customHeight="1">
      <c r="A156" s="35"/>
      <c r="B156" s="36"/>
      <c r="C156" s="216" t="s">
        <v>8</v>
      </c>
      <c r="D156" s="216" t="s">
        <v>141</v>
      </c>
      <c r="E156" s="217" t="s">
        <v>890</v>
      </c>
      <c r="F156" s="218" t="s">
        <v>891</v>
      </c>
      <c r="G156" s="219" t="s">
        <v>159</v>
      </c>
      <c r="H156" s="220">
        <v>0.34999999999999998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173</v>
      </c>
      <c r="AT156" s="228" t="s">
        <v>141</v>
      </c>
      <c r="AU156" s="228" t="s">
        <v>83</v>
      </c>
      <c r="AY156" s="14" t="s">
        <v>139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173</v>
      </c>
      <c r="BM156" s="228" t="s">
        <v>200</v>
      </c>
    </row>
    <row r="157" s="2" customFormat="1">
      <c r="A157" s="35"/>
      <c r="B157" s="36"/>
      <c r="C157" s="37"/>
      <c r="D157" s="230" t="s">
        <v>146</v>
      </c>
      <c r="E157" s="37"/>
      <c r="F157" s="231" t="s">
        <v>891</v>
      </c>
      <c r="G157" s="37"/>
      <c r="H157" s="37"/>
      <c r="I157" s="232"/>
      <c r="J157" s="37"/>
      <c r="K157" s="37"/>
      <c r="L157" s="41"/>
      <c r="M157" s="233"/>
      <c r="N157" s="234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146</v>
      </c>
      <c r="AU157" s="14" t="s">
        <v>83</v>
      </c>
    </row>
    <row r="158" s="12" customFormat="1" ht="25.92" customHeight="1">
      <c r="A158" s="12"/>
      <c r="B158" s="200"/>
      <c r="C158" s="201"/>
      <c r="D158" s="202" t="s">
        <v>72</v>
      </c>
      <c r="E158" s="203" t="s">
        <v>745</v>
      </c>
      <c r="F158" s="203" t="s">
        <v>746</v>
      </c>
      <c r="G158" s="201"/>
      <c r="H158" s="201"/>
      <c r="I158" s="204"/>
      <c r="J158" s="205">
        <f>BK158</f>
        <v>0</v>
      </c>
      <c r="K158" s="201"/>
      <c r="L158" s="206"/>
      <c r="M158" s="207"/>
      <c r="N158" s="208"/>
      <c r="O158" s="208"/>
      <c r="P158" s="209">
        <f>P159+P162</f>
        <v>0</v>
      </c>
      <c r="Q158" s="208"/>
      <c r="R158" s="209">
        <f>R159+R162</f>
        <v>0</v>
      </c>
      <c r="S158" s="208"/>
      <c r="T158" s="210">
        <f>T159+T162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156</v>
      </c>
      <c r="AT158" s="212" t="s">
        <v>72</v>
      </c>
      <c r="AU158" s="212" t="s">
        <v>73</v>
      </c>
      <c r="AY158" s="211" t="s">
        <v>139</v>
      </c>
      <c r="BK158" s="213">
        <f>BK159+BK162</f>
        <v>0</v>
      </c>
    </row>
    <row r="159" s="12" customFormat="1" ht="22.8" customHeight="1">
      <c r="A159" s="12"/>
      <c r="B159" s="200"/>
      <c r="C159" s="201"/>
      <c r="D159" s="202" t="s">
        <v>72</v>
      </c>
      <c r="E159" s="214" t="s">
        <v>747</v>
      </c>
      <c r="F159" s="214" t="s">
        <v>748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SUM(P160:P161)</f>
        <v>0</v>
      </c>
      <c r="Q159" s="208"/>
      <c r="R159" s="209">
        <f>SUM(R160:R161)</f>
        <v>0</v>
      </c>
      <c r="S159" s="208"/>
      <c r="T159" s="210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156</v>
      </c>
      <c r="AT159" s="212" t="s">
        <v>72</v>
      </c>
      <c r="AU159" s="212" t="s">
        <v>81</v>
      </c>
      <c r="AY159" s="211" t="s">
        <v>139</v>
      </c>
      <c r="BK159" s="213">
        <f>SUM(BK160:BK161)</f>
        <v>0</v>
      </c>
    </row>
    <row r="160" s="2" customFormat="1" ht="16.5" customHeight="1">
      <c r="A160" s="35"/>
      <c r="B160" s="36"/>
      <c r="C160" s="216" t="s">
        <v>173</v>
      </c>
      <c r="D160" s="216" t="s">
        <v>141</v>
      </c>
      <c r="E160" s="217" t="s">
        <v>749</v>
      </c>
      <c r="F160" s="218" t="s">
        <v>748</v>
      </c>
      <c r="G160" s="219" t="s">
        <v>211</v>
      </c>
      <c r="H160" s="220">
        <v>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145</v>
      </c>
      <c r="AT160" s="228" t="s">
        <v>141</v>
      </c>
      <c r="AU160" s="228" t="s">
        <v>83</v>
      </c>
      <c r="AY160" s="14" t="s">
        <v>139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145</v>
      </c>
      <c r="BM160" s="228" t="s">
        <v>203</v>
      </c>
    </row>
    <row r="161" s="2" customFormat="1">
      <c r="A161" s="35"/>
      <c r="B161" s="36"/>
      <c r="C161" s="37"/>
      <c r="D161" s="230" t="s">
        <v>146</v>
      </c>
      <c r="E161" s="37"/>
      <c r="F161" s="231" t="s">
        <v>748</v>
      </c>
      <c r="G161" s="37"/>
      <c r="H161" s="37"/>
      <c r="I161" s="232"/>
      <c r="J161" s="37"/>
      <c r="K161" s="37"/>
      <c r="L161" s="41"/>
      <c r="M161" s="233"/>
      <c r="N161" s="23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146</v>
      </c>
      <c r="AU161" s="14" t="s">
        <v>83</v>
      </c>
    </row>
    <row r="162" s="12" customFormat="1" ht="22.8" customHeight="1">
      <c r="A162" s="12"/>
      <c r="B162" s="200"/>
      <c r="C162" s="201"/>
      <c r="D162" s="202" t="s">
        <v>72</v>
      </c>
      <c r="E162" s="214" t="s">
        <v>751</v>
      </c>
      <c r="F162" s="214" t="s">
        <v>752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SUM(P163:P164)</f>
        <v>0</v>
      </c>
      <c r="Q162" s="208"/>
      <c r="R162" s="209">
        <f>SUM(R163:R164)</f>
        <v>0</v>
      </c>
      <c r="S162" s="208"/>
      <c r="T162" s="210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156</v>
      </c>
      <c r="AT162" s="212" t="s">
        <v>72</v>
      </c>
      <c r="AU162" s="212" t="s">
        <v>81</v>
      </c>
      <c r="AY162" s="211" t="s">
        <v>139</v>
      </c>
      <c r="BK162" s="213">
        <f>SUM(BK163:BK164)</f>
        <v>0</v>
      </c>
    </row>
    <row r="163" s="2" customFormat="1" ht="16.5" customHeight="1">
      <c r="A163" s="35"/>
      <c r="B163" s="36"/>
      <c r="C163" s="216" t="s">
        <v>204</v>
      </c>
      <c r="D163" s="216" t="s">
        <v>141</v>
      </c>
      <c r="E163" s="217" t="s">
        <v>754</v>
      </c>
      <c r="F163" s="218" t="s">
        <v>752</v>
      </c>
      <c r="G163" s="219" t="s">
        <v>211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145</v>
      </c>
      <c r="AT163" s="228" t="s">
        <v>141</v>
      </c>
      <c r="AU163" s="228" t="s">
        <v>83</v>
      </c>
      <c r="AY163" s="14" t="s">
        <v>139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81</v>
      </c>
      <c r="BK163" s="229">
        <f>ROUND(I163*H163,2)</f>
        <v>0</v>
      </c>
      <c r="BL163" s="14" t="s">
        <v>145</v>
      </c>
      <c r="BM163" s="228" t="s">
        <v>207</v>
      </c>
    </row>
    <row r="164" s="2" customFormat="1">
      <c r="A164" s="35"/>
      <c r="B164" s="36"/>
      <c r="C164" s="37"/>
      <c r="D164" s="230" t="s">
        <v>146</v>
      </c>
      <c r="E164" s="37"/>
      <c r="F164" s="231" t="s">
        <v>752</v>
      </c>
      <c r="G164" s="37"/>
      <c r="H164" s="37"/>
      <c r="I164" s="232"/>
      <c r="J164" s="37"/>
      <c r="K164" s="37"/>
      <c r="L164" s="41"/>
      <c r="M164" s="247"/>
      <c r="N164" s="248"/>
      <c r="O164" s="249"/>
      <c r="P164" s="249"/>
      <c r="Q164" s="249"/>
      <c r="R164" s="249"/>
      <c r="S164" s="249"/>
      <c r="T164" s="250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146</v>
      </c>
      <c r="AU164" s="14" t="s">
        <v>83</v>
      </c>
    </row>
    <row r="165" s="2" customFormat="1" ht="6.96" customHeight="1">
      <c r="A165" s="35"/>
      <c r="B165" s="63"/>
      <c r="C165" s="64"/>
      <c r="D165" s="64"/>
      <c r="E165" s="64"/>
      <c r="F165" s="64"/>
      <c r="G165" s="64"/>
      <c r="H165" s="64"/>
      <c r="I165" s="64"/>
      <c r="J165" s="64"/>
      <c r="K165" s="64"/>
      <c r="L165" s="41"/>
      <c r="M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</sheetData>
  <sheetProtection sheet="1" autoFilter="0" formatColumns="0" formatRows="0" objects="1" scenarios="1" spinCount="100000" saltValue="wXztSb9s96uo3Q4jLDcGdVgl2sz0YgVRgP4lRZsEFFPptKnUovP+46S966WjcAY2QW0nzB0LqlTVflxtGQvKZQ==" hashValue="4AbUgIfE/S36XPbhu/YGCUtjUb4V2gxKNk3i3/jNZfUwhTq+meExAAdhaoS8Ar7AH7F/+ifjj8ArYNm33HvMPg==" algorithmName="SHA-512" password="CC35"/>
  <autoFilter ref="C122:K16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2021-01-28T12:53:26Z</dcterms:created>
  <dcterms:modified xsi:type="dcterms:W3CDTF">2021-01-28T12:53:32Z</dcterms:modified>
</cp:coreProperties>
</file>